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AAZ232\Desktop\"/>
    </mc:Choice>
  </mc:AlternateContent>
  <xr:revisionPtr revIDLastSave="0" documentId="13_ncr:1_{731817EF-06FE-4358-9C04-827A688A68F1}" xr6:coauthVersionLast="47" xr6:coauthVersionMax="47" xr10:uidLastSave="{00000000-0000-0000-0000-000000000000}"/>
  <bookViews>
    <workbookView xWindow="-120" yWindow="-120" windowWidth="29040" windowHeight="15720" xr2:uid="{D0A14E4F-2881-4484-A69C-0C4556FC0960}"/>
  </bookViews>
  <sheets>
    <sheet name="小麦生育予測" sheetId="2" r:id="rId1"/>
    <sheet name="日平均積算気温の計算方法"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0" l="1"/>
  <c r="J32" i="10"/>
  <c r="J31" i="10"/>
  <c r="J30" i="10"/>
  <c r="J29" i="10"/>
  <c r="J28" i="10"/>
  <c r="J27" i="10"/>
  <c r="J26" i="10"/>
  <c r="J25" i="10"/>
  <c r="J24" i="10"/>
  <c r="J23" i="10"/>
  <c r="J22" i="10"/>
  <c r="J21" i="10"/>
  <c r="J20" i="10"/>
  <c r="J19" i="10"/>
  <c r="J18" i="10"/>
  <c r="J17" i="10"/>
  <c r="J16" i="10"/>
  <c r="I15" i="10"/>
  <c r="I14" i="10"/>
  <c r="I13" i="10"/>
  <c r="I12" i="10"/>
  <c r="I11" i="10"/>
  <c r="I10" i="10"/>
  <c r="I9" i="10"/>
  <c r="I8" i="10"/>
  <c r="I7" i="10"/>
  <c r="I6" i="10"/>
  <c r="K6" i="10" s="1"/>
  <c r="K7" i="10" l="1"/>
  <c r="K8" i="10" s="1"/>
  <c r="K9" i="10" s="1"/>
  <c r="K10" i="10" s="1"/>
  <c r="K11" i="10" s="1"/>
  <c r="K12" i="10" s="1"/>
  <c r="K13" i="10" s="1"/>
  <c r="K14" i="10" s="1"/>
  <c r="K15" i="10" s="1"/>
  <c r="K16" i="10" s="1"/>
  <c r="K17" i="10" s="1"/>
  <c r="K18" i="10" s="1"/>
  <c r="K19" i="10" s="1"/>
  <c r="K20" i="10" s="1"/>
  <c r="K21" i="10" s="1"/>
  <c r="K22" i="10" s="1"/>
  <c r="K23" i="10" s="1"/>
  <c r="K24" i="10" s="1"/>
  <c r="K25" i="10" s="1"/>
  <c r="K26" i="10" s="1"/>
  <c r="K27" i="10" s="1"/>
  <c r="K28" i="10" s="1"/>
  <c r="K29" i="10" s="1"/>
  <c r="K30" i="10" s="1"/>
  <c r="K31" i="10" s="1"/>
  <c r="K32" i="10" s="1"/>
  <c r="K33" i="10" s="1"/>
  <c r="F8" i="2" l="1"/>
  <c r="E8" i="2"/>
  <c r="D8" i="2"/>
  <c r="F7" i="2"/>
  <c r="E7" i="2"/>
  <c r="D7" i="2"/>
  <c r="F6" i="2"/>
  <c r="E6" i="2" l="1"/>
  <c r="D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PC_USER</author>
  </authors>
  <commentList>
    <comment ref="C4" authorId="0" shapeId="0" xr:uid="{4C71B2CD-971C-43F6-B990-C8457CB89272}">
      <text>
        <r>
          <rPr>
            <sz val="10"/>
            <color indexed="81"/>
            <rFont val="MS P ゴシック"/>
            <family val="3"/>
            <charset val="128"/>
          </rPr>
          <t>◎幼穂長の入力について
　・各品種の「幼穂長」の欄に測定した幼穂長を入力。
　・幼穂長は小数点第一位までの入力が望ましい
　　（整数では予測結果の正確性を欠くため）。
　・幼穂長は1mm以上、できれば2mm以上の方が予測精度は向上する。
　・幼穂長入力欄
　　　ネバリゴシ：セルC6
　　　キタカミコムギ：セルC7
　　　ゆきちから：セルC8
　・予測に使用可能な幼穂長は以下のとおり。
　　　ネバリゴシ：0.7～12.6mm
    　キタカミコムギ：0.9～9.5mm
　　　ゆきちから：0.9～12.2mm
　</t>
        </r>
        <r>
          <rPr>
            <u/>
            <sz val="10"/>
            <color indexed="81"/>
            <rFont val="MS P ゴシック"/>
            <family val="3"/>
            <charset val="128"/>
          </rPr>
          <t>※予測式については今後の測定結果により変更する可能性があります。</t>
        </r>
      </text>
    </comment>
    <comment ref="D4" authorId="0" shapeId="0" xr:uid="{D05102BF-9052-446C-8588-46A57C6E1DCC}">
      <text>
        <r>
          <rPr>
            <sz val="10"/>
            <color indexed="81"/>
            <rFont val="MS P ゴシック"/>
            <family val="3"/>
            <charset val="128"/>
          </rPr>
          <t>◎日平均積算気温について
　・各地点のアメダスと圃場との間に気温差があり、アメダス値をそのまま
　　使用すると予測結果の誤差がかなり大きくなる。
　　そのため、日平均積算気温を算出する時は、以下の補正値でアメダスの
　　日平均気温を補正してから、日平均積算気温を算出する。
　　　①中南地域
　　　　弘前市船水：弘前アメダス値から-0.3℃
　　　　弘前市堀越：弘前アメダス値から-0.2℃
　　　　黒石市追子野木：黒石アメダ値から-0.1℃
　　　　黒石市浅瀬石：黒石アメダスから補正なし
　　　②西北地域
　　　　つがる市木造出来島：鯵ヶ沢アメダス値から-0.4℃
　　　　つがる市木造吹原　：鯵ヶ沢アメダス値から-0.4℃
　　　③上北地域
　　　　十和田市相坂六日町山：十和田アメダス値から-0.1℃
　　　　十和田市相坂小林　　：十和田アメダス値から-0.3℃
　　　　十和田市三本木　　　：十和田アメダス値から-0.2℃
　　　　十和田市赤沼　　　　：十和田アメダス値から-0.2℃
　・シート「日平均積算気温の計算方法」に例示</t>
        </r>
      </text>
    </comment>
  </commentList>
</comments>
</file>

<file path=xl/sharedStrings.xml><?xml version="1.0" encoding="utf-8"?>
<sst xmlns="http://schemas.openxmlformats.org/spreadsheetml/2006/main" count="30" uniqueCount="25">
  <si>
    <t>品種</t>
    <rPh sb="0" eb="2">
      <t>ヒンシュ</t>
    </rPh>
    <phoneticPr fontId="2"/>
  </si>
  <si>
    <t>ネバリゴシ</t>
    <phoneticPr fontId="2"/>
  </si>
  <si>
    <t>キタカミコムギ</t>
    <phoneticPr fontId="2"/>
  </si>
  <si>
    <t>ゆきちから</t>
    <phoneticPr fontId="2"/>
  </si>
  <si>
    <t>止葉抽出期</t>
    <rPh sb="0" eb="2">
      <t>トメバ</t>
    </rPh>
    <rPh sb="2" eb="4">
      <t>チュウシュツ</t>
    </rPh>
    <rPh sb="4" eb="5">
      <t>キ</t>
    </rPh>
    <phoneticPr fontId="2"/>
  </si>
  <si>
    <t>出穂期</t>
    <rPh sb="0" eb="2">
      <t>シュッスイ</t>
    </rPh>
    <rPh sb="2" eb="3">
      <t>キ</t>
    </rPh>
    <phoneticPr fontId="2"/>
  </si>
  <si>
    <t>開花期</t>
    <rPh sb="0" eb="3">
      <t>カイカキ</t>
    </rPh>
    <phoneticPr fontId="2"/>
  </si>
  <si>
    <t>日平均積算気温（℃）
（幼穂長の測定翌日から各生育ステージ到達日までの
日平均気温の積算値）</t>
    <rPh sb="0" eb="1">
      <t>ヒ</t>
    </rPh>
    <rPh sb="1" eb="3">
      <t>ヘイキン</t>
    </rPh>
    <rPh sb="3" eb="5">
      <t>セキサン</t>
    </rPh>
    <rPh sb="5" eb="7">
      <t>キオン</t>
    </rPh>
    <rPh sb="12" eb="15">
      <t>ヨウスイチョウ</t>
    </rPh>
    <rPh sb="16" eb="18">
      <t>ソクテイ</t>
    </rPh>
    <rPh sb="18" eb="20">
      <t>ヨクジツ</t>
    </rPh>
    <rPh sb="22" eb="23">
      <t>カク</t>
    </rPh>
    <rPh sb="23" eb="25">
      <t>セイイク</t>
    </rPh>
    <rPh sb="29" eb="32">
      <t>トウタツヒ</t>
    </rPh>
    <rPh sb="36" eb="37">
      <t>ヒ</t>
    </rPh>
    <rPh sb="37" eb="39">
      <t>ヘイキン</t>
    </rPh>
    <rPh sb="39" eb="41">
      <t>キオン</t>
    </rPh>
    <rPh sb="42" eb="44">
      <t>セキサン</t>
    </rPh>
    <rPh sb="44" eb="45">
      <t>チ</t>
    </rPh>
    <phoneticPr fontId="2"/>
  </si>
  <si>
    <t>幼穂長
（mm）</t>
    <rPh sb="0" eb="3">
      <t>ヨウスイチョウ</t>
    </rPh>
    <phoneticPr fontId="2"/>
  </si>
  <si>
    <t>日平均積算気温
(℃)</t>
    <rPh sb="0" eb="1">
      <t>ヒ</t>
    </rPh>
    <rPh sb="3" eb="5">
      <t>セキサン</t>
    </rPh>
    <phoneticPr fontId="2"/>
  </si>
  <si>
    <t>予測条件</t>
    <rPh sb="0" eb="2">
      <t>ヨソク</t>
    </rPh>
    <rPh sb="2" eb="4">
      <t>ジョウケン</t>
    </rPh>
    <phoneticPr fontId="2"/>
  </si>
  <si>
    <t>地点</t>
    <rPh sb="0" eb="2">
      <t>チテン</t>
    </rPh>
    <phoneticPr fontId="2"/>
  </si>
  <si>
    <t>鯵ヶ沢アメダス
（実測値, 補正なし）</t>
    <rPh sb="0" eb="3">
      <t>アジガサワ</t>
    </rPh>
    <rPh sb="9" eb="11">
      <t>ジッソク</t>
    </rPh>
    <rPh sb="11" eb="12">
      <t>アタイ</t>
    </rPh>
    <rPh sb="14" eb="16">
      <t>ホセイ</t>
    </rPh>
    <phoneticPr fontId="2"/>
  </si>
  <si>
    <t>補正後の鯵ヶ沢アメダス
（実測値から補正値の0.4℃を引いた値）</t>
    <rPh sb="0" eb="3">
      <t>ホセイゴ</t>
    </rPh>
    <rPh sb="4" eb="7">
      <t>アジガサワ</t>
    </rPh>
    <rPh sb="13" eb="15">
      <t>ジッソク</t>
    </rPh>
    <rPh sb="15" eb="16">
      <t>アタイ</t>
    </rPh>
    <rPh sb="18" eb="20">
      <t>ホセイ</t>
    </rPh>
    <rPh sb="20" eb="21">
      <t>アタイ</t>
    </rPh>
    <rPh sb="27" eb="28">
      <t>ヒ</t>
    </rPh>
    <rPh sb="30" eb="31">
      <t>アタイ</t>
    </rPh>
    <phoneticPr fontId="2"/>
  </si>
  <si>
    <t>日平均気温
本年値(℃)</t>
    <rPh sb="0" eb="1">
      <t>ヒ</t>
    </rPh>
    <rPh sb="6" eb="8">
      <t>ホンネン</t>
    </rPh>
    <rPh sb="8" eb="9">
      <t>アタイ</t>
    </rPh>
    <phoneticPr fontId="2"/>
  </si>
  <si>
    <t>日平均気温
平年値(℃)</t>
    <rPh sb="0" eb="1">
      <t>ヒ</t>
    </rPh>
    <rPh sb="1" eb="2">
      <t>ヘイジツ</t>
    </rPh>
    <rPh sb="3" eb="5">
      <t>キオン</t>
    </rPh>
    <rPh sb="6" eb="8">
      <t>ヘイネン</t>
    </rPh>
    <rPh sb="8" eb="9">
      <t>アタイ</t>
    </rPh>
    <phoneticPr fontId="2"/>
  </si>
  <si>
    <t>幼穂長測定日</t>
    <rPh sb="0" eb="3">
      <t>ヨウスイチョウ</t>
    </rPh>
    <rPh sb="3" eb="6">
      <t>ソクテイヒ</t>
    </rPh>
    <phoneticPr fontId="2"/>
  </si>
  <si>
    <t>つがる市木造出来島</t>
    <rPh sb="3" eb="4">
      <t>シ</t>
    </rPh>
    <rPh sb="4" eb="6">
      <t>キヅクリ</t>
    </rPh>
    <rPh sb="6" eb="9">
      <t>デキシマ</t>
    </rPh>
    <phoneticPr fontId="2"/>
  </si>
  <si>
    <t>幼穂長</t>
    <rPh sb="0" eb="3">
      <t>ヨウスイチョウ</t>
    </rPh>
    <phoneticPr fontId="2"/>
  </si>
  <si>
    <t>2.5mm</t>
    <phoneticPr fontId="2"/>
  </si>
  <si>
    <t>止葉抽出期までの日平均積算気温
の予測値（図１）</t>
    <rPh sb="0" eb="5">
      <t>トメバチュウシュツキ</t>
    </rPh>
    <rPh sb="8" eb="11">
      <t>ヒヘイキン</t>
    </rPh>
    <rPh sb="11" eb="13">
      <t>セキサン</t>
    </rPh>
    <rPh sb="13" eb="15">
      <t>キオン</t>
    </rPh>
    <rPh sb="17" eb="20">
      <t>ヨソクチ</t>
    </rPh>
    <rPh sb="21" eb="22">
      <t>ズ</t>
    </rPh>
    <phoneticPr fontId="2"/>
  </si>
  <si>
    <t>272.8℃</t>
    <phoneticPr fontId="2"/>
  </si>
  <si>
    <t>日平均気温の計算日</t>
    <rPh sb="0" eb="3">
      <t>ヒヘイキン</t>
    </rPh>
    <rPh sb="3" eb="5">
      <t>キオン</t>
    </rPh>
    <rPh sb="6" eb="8">
      <t>ケイサン</t>
    </rPh>
    <rPh sb="8" eb="9">
      <t>ヒ</t>
    </rPh>
    <phoneticPr fontId="2"/>
  </si>
  <si>
    <t>-0.4℃</t>
    <phoneticPr fontId="2"/>
  </si>
  <si>
    <t>鯵ヶ沢アメダスの補正値</t>
    <rPh sb="0" eb="3">
      <t>アジガサワ</t>
    </rPh>
    <rPh sb="8" eb="11">
      <t>ホセイチ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</si>
</sst>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
    <numFmt numFmtId="178" formatCode="m&quot;月&quot;d&quot;日&quot;;@"/>
    <numFmt numFmtId="179" formatCode="0.0_);[Red]\(0.0\)"/>
  </numFmts>
  <fonts count="15">
    <font>
      <sz val="10"/>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4"/>
      <color theme="1"/>
      <name val="ＭＳ Ｐゴシック"/>
      <family val="3"/>
      <charset val="128"/>
    </font>
    <font>
      <sz val="14"/>
      <color rgb="FF000000"/>
      <name val="ＭＳ Ｐゴシック"/>
      <family val="3"/>
      <charset val="128"/>
    </font>
    <font>
      <sz val="10"/>
      <color rgb="FFFF0000"/>
      <name val="ＭＳ Ｐゴシック"/>
      <family val="3"/>
      <charset val="128"/>
    </font>
    <font>
      <sz val="11"/>
      <name val="ＭＳ Ｐゴシック"/>
      <family val="3"/>
      <charset val="128"/>
    </font>
    <font>
      <sz val="11"/>
      <color theme="1"/>
      <name val="游ゴシック"/>
      <family val="2"/>
      <charset val="128"/>
      <scheme val="minor"/>
    </font>
    <font>
      <sz val="10"/>
      <color theme="1"/>
      <name val="游ゴシック"/>
      <family val="2"/>
      <charset val="128"/>
      <scheme val="minor"/>
    </font>
    <font>
      <sz val="10"/>
      <color theme="1"/>
      <name val="ＭＳ Ｐ明朝"/>
      <family val="1"/>
      <charset val="128"/>
    </font>
    <font>
      <sz val="10"/>
      <name val="ＭＳ Ｐ明朝"/>
      <family val="1"/>
      <charset val="128"/>
    </font>
    <font>
      <sz val="11"/>
      <color theme="1"/>
      <name val="ＭＳ 明朝"/>
      <family val="1"/>
      <charset val="128"/>
    </font>
    <font>
      <u/>
      <sz val="10"/>
      <color indexed="81"/>
      <name val="MS P ゴシック"/>
      <family val="3"/>
      <charset val="128"/>
    </font>
    <font>
      <sz val="10"/>
      <color indexed="81"/>
      <name val="MS P 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rgb="FFC00000"/>
      </left>
      <right style="thick">
        <color rgb="FFC00000"/>
      </right>
      <top style="thick">
        <color rgb="FFC00000"/>
      </top>
      <bottom style="thin">
        <color indexed="64"/>
      </bottom>
      <diagonal/>
    </border>
    <border>
      <left style="thick">
        <color rgb="FFC00000"/>
      </left>
      <right style="thick">
        <color rgb="FFC00000"/>
      </right>
      <top style="thin">
        <color indexed="64"/>
      </top>
      <bottom style="thin">
        <color indexed="64"/>
      </bottom>
      <diagonal/>
    </border>
    <border>
      <left style="thick">
        <color rgb="FFC00000"/>
      </left>
      <right style="thick">
        <color rgb="FFC00000"/>
      </right>
      <top style="thin">
        <color indexed="64"/>
      </top>
      <bottom style="thick">
        <color rgb="FFC00000"/>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alignment vertical="center"/>
    </xf>
    <xf numFmtId="0" fontId="7" fillId="0" borderId="0">
      <alignment vertical="center"/>
    </xf>
    <xf numFmtId="0" fontId="8" fillId="0" borderId="0">
      <alignment vertical="center"/>
    </xf>
    <xf numFmtId="0" fontId="9" fillId="0" borderId="0">
      <alignment vertical="center"/>
    </xf>
    <xf numFmtId="0" fontId="1" fillId="0" borderId="0">
      <alignment vertical="center"/>
    </xf>
  </cellStyleXfs>
  <cellXfs count="56">
    <xf numFmtId="0" fontId="0" fillId="0" borderId="0" xfId="0">
      <alignment vertical="center"/>
    </xf>
    <xf numFmtId="0" fontId="4"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11" xfId="0" applyFont="1" applyBorder="1" applyAlignment="1">
      <alignment horizontal="center" vertical="center"/>
    </xf>
    <xf numFmtId="0" fontId="10" fillId="0" borderId="0" xfId="3" applyFont="1" applyAlignment="1">
      <alignment horizontal="left" vertical="center"/>
    </xf>
    <xf numFmtId="0" fontId="10" fillId="0" borderId="0" xfId="3" applyFont="1">
      <alignment vertical="center"/>
    </xf>
    <xf numFmtId="0" fontId="3" fillId="0" borderId="0" xfId="3" applyFont="1">
      <alignment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wrapText="1"/>
    </xf>
    <xf numFmtId="0" fontId="10" fillId="0" borderId="16" xfId="3" applyFont="1" applyBorder="1" applyAlignment="1">
      <alignment horizontal="center" vertical="center"/>
    </xf>
    <xf numFmtId="0" fontId="10" fillId="0" borderId="17" xfId="3" applyFont="1" applyBorder="1" applyAlignment="1">
      <alignment horizontal="center" vertical="center" wrapText="1"/>
    </xf>
    <xf numFmtId="0" fontId="10" fillId="0" borderId="18" xfId="3" applyFont="1" applyBorder="1" applyAlignment="1">
      <alignment horizontal="center" vertical="center"/>
    </xf>
    <xf numFmtId="0" fontId="10" fillId="5" borderId="1"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0" borderId="19" xfId="3" applyFont="1" applyBorder="1" applyAlignment="1">
      <alignment horizontal="center" vertical="center" wrapText="1"/>
    </xf>
    <xf numFmtId="178" fontId="10" fillId="0" borderId="20" xfId="3" applyNumberFormat="1" applyFont="1" applyBorder="1" applyAlignment="1">
      <alignment horizontal="center" vertical="center"/>
    </xf>
    <xf numFmtId="179" fontId="10" fillId="0" borderId="6" xfId="3" applyNumberFormat="1" applyFont="1" applyBorder="1" applyAlignment="1">
      <alignment horizontal="center" vertical="center"/>
    </xf>
    <xf numFmtId="179" fontId="10" fillId="0" borderId="8" xfId="3" applyNumberFormat="1" applyFont="1" applyBorder="1" applyAlignment="1">
      <alignment horizontal="center" vertical="center"/>
    </xf>
    <xf numFmtId="179" fontId="10" fillId="0" borderId="21" xfId="3" applyNumberFormat="1" applyFont="1" applyBorder="1" applyAlignment="1">
      <alignment horizontal="center" vertical="center"/>
    </xf>
    <xf numFmtId="178" fontId="10" fillId="4" borderId="20" xfId="3" applyNumberFormat="1" applyFont="1" applyFill="1" applyBorder="1" applyAlignment="1">
      <alignment horizontal="center" vertical="center"/>
    </xf>
    <xf numFmtId="179" fontId="10" fillId="4" borderId="1" xfId="3" applyNumberFormat="1" applyFont="1" applyFill="1" applyBorder="1" applyAlignment="1">
      <alignment horizontal="center" vertical="center"/>
    </xf>
    <xf numFmtId="179" fontId="10" fillId="0" borderId="1" xfId="3" applyNumberFormat="1" applyFont="1" applyBorder="1" applyAlignment="1">
      <alignment horizontal="center" vertical="center"/>
    </xf>
    <xf numFmtId="179" fontId="10" fillId="0" borderId="19" xfId="3" applyNumberFormat="1" applyFont="1" applyBorder="1" applyAlignment="1">
      <alignment horizontal="center" vertical="center"/>
    </xf>
    <xf numFmtId="178" fontId="11" fillId="6" borderId="20" xfId="3" applyNumberFormat="1" applyFont="1" applyFill="1" applyBorder="1" applyAlignment="1">
      <alignment horizontal="center" vertical="center" wrapText="1"/>
    </xf>
    <xf numFmtId="179" fontId="10" fillId="6" borderId="1" xfId="3" applyNumberFormat="1" applyFont="1" applyFill="1" applyBorder="1" applyAlignment="1">
      <alignment horizontal="center" vertical="center"/>
    </xf>
    <xf numFmtId="178" fontId="10" fillId="6" borderId="20" xfId="3" applyNumberFormat="1" applyFont="1" applyFill="1" applyBorder="1" applyAlignment="1">
      <alignment horizontal="center" vertical="center"/>
    </xf>
    <xf numFmtId="179" fontId="11" fillId="0" borderId="1" xfId="3" applyNumberFormat="1" applyFont="1" applyBorder="1" applyAlignment="1">
      <alignment horizontal="center" vertical="center"/>
    </xf>
    <xf numFmtId="179" fontId="11" fillId="6" borderId="1" xfId="3" applyNumberFormat="1" applyFont="1" applyFill="1" applyBorder="1" applyAlignment="1">
      <alignment horizontal="center" vertical="center"/>
    </xf>
    <xf numFmtId="0" fontId="6" fillId="0" borderId="0" xfId="3" applyFont="1">
      <alignment vertical="center"/>
    </xf>
    <xf numFmtId="178" fontId="10" fillId="3" borderId="22" xfId="3" applyNumberFormat="1" applyFont="1" applyFill="1" applyBorder="1" applyAlignment="1">
      <alignment horizontal="center" vertical="center"/>
    </xf>
    <xf numFmtId="179" fontId="10" fillId="0" borderId="23" xfId="3" applyNumberFormat="1" applyFont="1" applyBorder="1" applyAlignment="1">
      <alignment horizontal="center" vertical="center"/>
    </xf>
    <xf numFmtId="179" fontId="10" fillId="6" borderId="23" xfId="3" applyNumberFormat="1" applyFont="1" applyFill="1" applyBorder="1" applyAlignment="1">
      <alignment horizontal="center" vertical="center"/>
    </xf>
    <xf numFmtId="179" fontId="10" fillId="3" borderId="24" xfId="3" applyNumberFormat="1" applyFont="1" applyFill="1" applyBorder="1" applyAlignment="1">
      <alignment horizontal="center" vertical="center"/>
    </xf>
    <xf numFmtId="0" fontId="10" fillId="0" borderId="0" xfId="3" applyFont="1" applyAlignment="1">
      <alignment horizontal="center" vertical="center"/>
    </xf>
    <xf numFmtId="0" fontId="12" fillId="0" borderId="0" xfId="4" applyFont="1">
      <alignment vertical="center"/>
    </xf>
    <xf numFmtId="0" fontId="12" fillId="0" borderId="1" xfId="4" applyFont="1" applyBorder="1" applyAlignment="1">
      <alignment horizontal="center" vertical="center"/>
    </xf>
    <xf numFmtId="56" fontId="12" fillId="0" borderId="1" xfId="4" applyNumberFormat="1" applyFont="1" applyBorder="1" applyAlignment="1">
      <alignment horizontal="center" vertical="center"/>
    </xf>
    <xf numFmtId="0" fontId="12" fillId="0" borderId="1" xfId="4" applyFont="1" applyBorder="1" applyAlignment="1">
      <alignment horizontal="center" vertical="center" wrapText="1"/>
    </xf>
    <xf numFmtId="49" fontId="12" fillId="0" borderId="1" xfId="4" applyNumberFormat="1" applyFont="1" applyBorder="1" applyAlignment="1">
      <alignment horizontal="center" vertical="center"/>
    </xf>
    <xf numFmtId="0" fontId="4" fillId="7" borderId="9" xfId="0" applyFont="1" applyFill="1" applyBorder="1" applyAlignment="1">
      <alignment horizontal="center" vertical="center"/>
    </xf>
    <xf numFmtId="176" fontId="4" fillId="7" borderId="10" xfId="0" applyNumberFormat="1" applyFont="1" applyFill="1" applyBorder="1" applyAlignment="1">
      <alignment horizontal="center" vertical="center"/>
    </xf>
    <xf numFmtId="176" fontId="5" fillId="7" borderId="3" xfId="0" applyNumberFormat="1" applyFont="1" applyFill="1" applyBorder="1" applyAlignment="1">
      <alignment horizontal="center" vertical="center"/>
    </xf>
    <xf numFmtId="176" fontId="4" fillId="7" borderId="3" xfId="0" applyNumberFormat="1" applyFont="1" applyFill="1" applyBorder="1" applyAlignment="1">
      <alignment horizontal="center" vertical="center"/>
    </xf>
    <xf numFmtId="0" fontId="4" fillId="8" borderId="6" xfId="0" applyFont="1" applyFill="1" applyBorder="1" applyAlignment="1">
      <alignment horizontal="center" vertical="center"/>
    </xf>
    <xf numFmtId="176" fontId="4" fillId="8" borderId="7" xfId="0" applyNumberFormat="1" applyFont="1" applyFill="1" applyBorder="1" applyAlignment="1">
      <alignment horizontal="center" vertical="center"/>
    </xf>
    <xf numFmtId="176" fontId="4" fillId="8" borderId="1" xfId="0" applyNumberFormat="1" applyFont="1" applyFill="1" applyBorder="1" applyAlignment="1">
      <alignment horizontal="center" vertical="center"/>
    </xf>
    <xf numFmtId="0" fontId="4" fillId="2" borderId="6" xfId="0" applyFont="1" applyFill="1" applyBorder="1" applyAlignment="1">
      <alignment horizontal="center" vertical="center"/>
    </xf>
    <xf numFmtId="176" fontId="4" fillId="2" borderId="7"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9" borderId="14" xfId="0" applyNumberFormat="1" applyFont="1" applyFill="1" applyBorder="1" applyAlignment="1">
      <alignment horizontal="center" vertical="center"/>
    </xf>
    <xf numFmtId="176" fontId="4" fillId="10" borderId="13" xfId="0" applyNumberFormat="1" applyFont="1" applyFill="1" applyBorder="1" applyAlignment="1">
      <alignment horizontal="center" vertical="center"/>
    </xf>
    <xf numFmtId="176" fontId="4" fillId="11" borderId="12" xfId="0" applyNumberFormat="1" applyFont="1" applyFill="1" applyBorder="1" applyAlignment="1">
      <alignment horizontal="center" vertical="center"/>
    </xf>
  </cellXfs>
  <cellStyles count="5">
    <cellStyle name="標準" xfId="0" builtinId="0"/>
    <cellStyle name="標準 10" xfId="3" xr:uid="{07E2B973-5D37-4F74-9878-0DA272A4DD89}"/>
    <cellStyle name="標準 2" xfId="2" xr:uid="{922EA529-A123-4BCC-8223-E38E127D1237}"/>
    <cellStyle name="標準 3" xfId="1" xr:uid="{4DC98FCB-3395-4D05-BD25-345009EADEB5}"/>
    <cellStyle name="標準 4" xfId="4" xr:uid="{0B31FF2D-5B08-4850-9110-91228446C2C5}"/>
  </cellStyles>
  <dxfs count="0"/>
  <tableStyles count="1" defaultTableStyle="TableStyleMedium2" defaultPivotStyle="PivotStyleLight16">
    <tableStyle name="Invisible" pivot="0" table="0" count="0" xr9:uid="{D56D3FFC-5D34-410F-A50E-705C648451A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16564</xdr:colOff>
      <xdr:row>9</xdr:row>
      <xdr:rowOff>29486</xdr:rowOff>
    </xdr:from>
    <xdr:to>
      <xdr:col>8</xdr:col>
      <xdr:colOff>22003</xdr:colOff>
      <xdr:row>10</xdr:row>
      <xdr:rowOff>52484</xdr:rowOff>
    </xdr:to>
    <xdr:sp macro="" textlink="">
      <xdr:nvSpPr>
        <xdr:cNvPr id="2" name="矢印: 右 1">
          <a:extLst>
            <a:ext uri="{FF2B5EF4-FFF2-40B4-BE49-F238E27FC236}">
              <a16:creationId xmlns:a16="http://schemas.microsoft.com/office/drawing/2014/main" id="{069BEDE1-55A6-749C-7957-CD31B40901A2}"/>
            </a:ext>
          </a:extLst>
        </xdr:cNvPr>
        <xdr:cNvSpPr/>
      </xdr:nvSpPr>
      <xdr:spPr>
        <a:xfrm>
          <a:off x="7611716" y="1967616"/>
          <a:ext cx="1040765" cy="17208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xdr:col>
      <xdr:colOff>66675</xdr:colOff>
      <xdr:row>6</xdr:row>
      <xdr:rowOff>63360</xdr:rowOff>
    </xdr:from>
    <xdr:to>
      <xdr:col>7</xdr:col>
      <xdr:colOff>923925</xdr:colOff>
      <xdr:row>13</xdr:row>
      <xdr:rowOff>38100</xdr:rowOff>
    </xdr:to>
    <xdr:sp macro="" textlink="">
      <xdr:nvSpPr>
        <xdr:cNvPr id="3" name="テキスト ボックス 29">
          <a:extLst>
            <a:ext uri="{FF2B5EF4-FFF2-40B4-BE49-F238E27FC236}">
              <a16:creationId xmlns:a16="http://schemas.microsoft.com/office/drawing/2014/main" id="{C11BB958-E4E6-BA99-3C65-6A0CEACB38DC}"/>
            </a:ext>
          </a:extLst>
        </xdr:cNvPr>
        <xdr:cNvSpPr txBox="1"/>
      </xdr:nvSpPr>
      <xdr:spPr>
        <a:xfrm>
          <a:off x="7658100" y="1549260"/>
          <a:ext cx="857250" cy="1041540"/>
        </a:xfrm>
        <a:prstGeom prst="rect">
          <a:avLst/>
        </a:prstGeom>
        <a:solidFill>
          <a:schemeClr val="lt1"/>
        </a:solidFill>
        <a:ln w="1270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計算日</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alt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前日までは</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本年値に</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補正値</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a:t>
          </a:r>
          <a:r>
            <a:rPr 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-0.4</a:t>
          </a: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を加える</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344335</xdr:colOff>
      <xdr:row>15</xdr:row>
      <xdr:rowOff>95139</xdr:rowOff>
    </xdr:from>
    <xdr:to>
      <xdr:col>5</xdr:col>
      <xdr:colOff>5742</xdr:colOff>
      <xdr:row>15</xdr:row>
      <xdr:rowOff>95139</xdr:rowOff>
    </xdr:to>
    <xdr:cxnSp macro="">
      <xdr:nvCxnSpPr>
        <xdr:cNvPr id="4" name="直線コネクタ 3">
          <a:extLst>
            <a:ext uri="{FF2B5EF4-FFF2-40B4-BE49-F238E27FC236}">
              <a16:creationId xmlns:a16="http://schemas.microsoft.com/office/drawing/2014/main" id="{8674612D-4C43-5FD4-6718-A931C068ACB5}"/>
            </a:ext>
          </a:extLst>
        </xdr:cNvPr>
        <xdr:cNvCxnSpPr/>
      </xdr:nvCxnSpPr>
      <xdr:spPr>
        <a:xfrm>
          <a:off x="5578944" y="2927791"/>
          <a:ext cx="274320" cy="0"/>
        </a:xfrm>
        <a:prstGeom prst="line">
          <a:avLst/>
        </a:prstGeom>
        <a:ln w="3810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253033</xdr:colOff>
      <xdr:row>13</xdr:row>
      <xdr:rowOff>14080</xdr:rowOff>
    </xdr:from>
    <xdr:to>
      <xdr:col>4</xdr:col>
      <xdr:colOff>422440</xdr:colOff>
      <xdr:row>17</xdr:row>
      <xdr:rowOff>142875</xdr:rowOff>
    </xdr:to>
    <xdr:sp macro="" textlink="">
      <xdr:nvSpPr>
        <xdr:cNvPr id="5" name="テキスト ボックス 53">
          <a:extLst>
            <a:ext uri="{FF2B5EF4-FFF2-40B4-BE49-F238E27FC236}">
              <a16:creationId xmlns:a16="http://schemas.microsoft.com/office/drawing/2014/main" id="{99338449-A542-E1A6-BCF2-3F9C2C2371C2}"/>
            </a:ext>
          </a:extLst>
        </xdr:cNvPr>
        <xdr:cNvSpPr txBox="1"/>
      </xdr:nvSpPr>
      <xdr:spPr>
        <a:xfrm>
          <a:off x="4872658" y="2566780"/>
          <a:ext cx="779007" cy="757445"/>
        </a:xfrm>
        <a:prstGeom prst="rect">
          <a:avLst/>
        </a:prstGeom>
        <a:solidFill>
          <a:schemeClr val="lt1"/>
        </a:solidFill>
        <a:ln w="12700">
          <a:solidFill>
            <a:prstClr val="black"/>
          </a:solidFill>
          <a:prstDash val="solid"/>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日平均積算気温の</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計算日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（４月</a:t>
          </a:r>
          <a:r>
            <a:rPr 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21</a:t>
          </a: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153640</xdr:colOff>
      <xdr:row>24</xdr:row>
      <xdr:rowOff>76200</xdr:rowOff>
    </xdr:from>
    <xdr:to>
      <xdr:col>4</xdr:col>
      <xdr:colOff>497671</xdr:colOff>
      <xdr:row>32</xdr:row>
      <xdr:rowOff>88567</xdr:rowOff>
    </xdr:to>
    <xdr:grpSp>
      <xdr:nvGrpSpPr>
        <xdr:cNvPr id="9" name="グループ化 8">
          <a:extLst>
            <a:ext uri="{FF2B5EF4-FFF2-40B4-BE49-F238E27FC236}">
              <a16:creationId xmlns:a16="http://schemas.microsoft.com/office/drawing/2014/main" id="{41E32758-970A-1337-BDD7-E2D5D26F7773}"/>
            </a:ext>
          </a:extLst>
        </xdr:cNvPr>
        <xdr:cNvGrpSpPr/>
      </xdr:nvGrpSpPr>
      <xdr:grpSpPr>
        <a:xfrm>
          <a:off x="4770464" y="4390465"/>
          <a:ext cx="949148" cy="1267426"/>
          <a:chOff x="3126997" y="4025953"/>
          <a:chExt cx="957047" cy="1206116"/>
        </a:xfrm>
      </xdr:grpSpPr>
      <xdr:cxnSp macro="">
        <xdr:nvCxnSpPr>
          <xdr:cNvPr id="6" name="直線コネクタ 5">
            <a:extLst>
              <a:ext uri="{FF2B5EF4-FFF2-40B4-BE49-F238E27FC236}">
                <a16:creationId xmlns:a16="http://schemas.microsoft.com/office/drawing/2014/main" id="{873FD109-0219-216E-4D9E-FF78AEA265AC}"/>
              </a:ext>
            </a:extLst>
          </xdr:cNvPr>
          <xdr:cNvCxnSpPr/>
        </xdr:nvCxnSpPr>
        <xdr:spPr>
          <a:xfrm>
            <a:off x="3809724" y="4957749"/>
            <a:ext cx="0" cy="27432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721EC084-25C0-CBC7-8494-F6F000A66C2E}"/>
              </a:ext>
            </a:extLst>
          </xdr:cNvPr>
          <xdr:cNvCxnSpPr/>
        </xdr:nvCxnSpPr>
        <xdr:spPr>
          <a:xfrm>
            <a:off x="3810359" y="5213019"/>
            <a:ext cx="273685" cy="0"/>
          </a:xfrm>
          <a:prstGeom prst="line">
            <a:avLst/>
          </a:prstGeom>
          <a:ln w="3810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34">
            <a:extLst>
              <a:ext uri="{FF2B5EF4-FFF2-40B4-BE49-F238E27FC236}">
                <a16:creationId xmlns:a16="http://schemas.microsoft.com/office/drawing/2014/main" id="{8CC6AE67-23B8-A259-A0AE-96BC527A943C}"/>
              </a:ext>
            </a:extLst>
          </xdr:cNvPr>
          <xdr:cNvSpPr txBox="1"/>
        </xdr:nvSpPr>
        <xdr:spPr>
          <a:xfrm>
            <a:off x="3126997" y="4025953"/>
            <a:ext cx="945106" cy="1026095"/>
          </a:xfrm>
          <a:prstGeom prst="rect">
            <a:avLst/>
          </a:prstGeom>
          <a:solidFill>
            <a:schemeClr val="lt1"/>
          </a:solidFill>
          <a:ln w="12700">
            <a:solidFill>
              <a:prstClr val="black"/>
            </a:solidFill>
            <a:prstDash val="solid"/>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US" sz="1000" kern="100">
                <a:effectLst/>
                <a:latin typeface="ＭＳ Ｐ明朝" panose="02020600040205080304" pitchFamily="18" charset="-128"/>
                <a:ea typeface="ＭＳ 明朝" panose="02020609040205080304" pitchFamily="17" charset="-128"/>
                <a:cs typeface="Times New Roman" panose="02020603050405020304" pitchFamily="18" charset="0"/>
              </a:rPr>
              <a:t>272.8</a:t>
            </a: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℃以上</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となった日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（５月８日）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止葉抽出期の予測日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8</xdr:col>
      <xdr:colOff>38100</xdr:colOff>
      <xdr:row>23</xdr:row>
      <xdr:rowOff>129236</xdr:rowOff>
    </xdr:from>
    <xdr:to>
      <xdr:col>8</xdr:col>
      <xdr:colOff>1028949</xdr:colOff>
      <xdr:row>24</xdr:row>
      <xdr:rowOff>123825</xdr:rowOff>
    </xdr:to>
    <xdr:sp macro="" textlink="">
      <xdr:nvSpPr>
        <xdr:cNvPr id="10" name="矢印: 右 9">
          <a:extLst>
            <a:ext uri="{FF2B5EF4-FFF2-40B4-BE49-F238E27FC236}">
              <a16:creationId xmlns:a16="http://schemas.microsoft.com/office/drawing/2014/main" id="{880D8D07-33F6-7A62-AF49-683CE69B28C4}"/>
            </a:ext>
          </a:extLst>
        </xdr:cNvPr>
        <xdr:cNvSpPr/>
      </xdr:nvSpPr>
      <xdr:spPr>
        <a:xfrm>
          <a:off x="8667750" y="4224986"/>
          <a:ext cx="990849" cy="146989"/>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133350</xdr:colOff>
      <xdr:row>20</xdr:row>
      <xdr:rowOff>140390</xdr:rowOff>
    </xdr:from>
    <xdr:to>
      <xdr:col>8</xdr:col>
      <xdr:colOff>861309</xdr:colOff>
      <xdr:row>27</xdr:row>
      <xdr:rowOff>133350</xdr:rowOff>
    </xdr:to>
    <xdr:sp macro="" textlink="">
      <xdr:nvSpPr>
        <xdr:cNvPr id="11" name="テキスト ボックス 49">
          <a:extLst>
            <a:ext uri="{FF2B5EF4-FFF2-40B4-BE49-F238E27FC236}">
              <a16:creationId xmlns:a16="http://schemas.microsoft.com/office/drawing/2014/main" id="{2A159128-1291-EC65-6DE9-AED7669D19E3}"/>
            </a:ext>
          </a:extLst>
        </xdr:cNvPr>
        <xdr:cNvSpPr txBox="1"/>
      </xdr:nvSpPr>
      <xdr:spPr>
        <a:xfrm>
          <a:off x="8763000" y="3778940"/>
          <a:ext cx="727959" cy="1059760"/>
        </a:xfrm>
        <a:prstGeom prst="rect">
          <a:avLst/>
        </a:prstGeom>
        <a:solidFill>
          <a:schemeClr val="lt1"/>
        </a:solidFill>
        <a:ln w="1270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計算当日</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alt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以降は</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alt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平年</a:t>
          </a: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値に補正値</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a:t>
          </a:r>
          <a:r>
            <a:rPr lang="en-US" sz="1000" kern="100">
              <a:effectLst/>
              <a:latin typeface="ＭＳ 明朝" panose="02020609040205080304" pitchFamily="17" charset="-128"/>
              <a:ea typeface="ＭＳ Ｐ明朝" panose="02020600040205080304" pitchFamily="18" charset="-128"/>
              <a:cs typeface="Times New Roman" panose="02020603050405020304" pitchFamily="18" charset="0"/>
            </a:rPr>
            <a:t>-0.4</a:t>
          </a: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を加える</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11</xdr:col>
      <xdr:colOff>57978</xdr:colOff>
      <xdr:row>5</xdr:row>
      <xdr:rowOff>24848</xdr:rowOff>
    </xdr:from>
    <xdr:to>
      <xdr:col>11</xdr:col>
      <xdr:colOff>201978</xdr:colOff>
      <xdr:row>14</xdr:row>
      <xdr:rowOff>125016</xdr:rowOff>
    </xdr:to>
    <xdr:sp macro="" textlink="">
      <xdr:nvSpPr>
        <xdr:cNvPr id="12" name="右中かっこ 11">
          <a:extLst>
            <a:ext uri="{FF2B5EF4-FFF2-40B4-BE49-F238E27FC236}">
              <a16:creationId xmlns:a16="http://schemas.microsoft.com/office/drawing/2014/main" id="{B293D534-368E-8FD2-4A10-F5E60A263690}"/>
            </a:ext>
          </a:extLst>
        </xdr:cNvPr>
        <xdr:cNvSpPr/>
      </xdr:nvSpPr>
      <xdr:spPr>
        <a:xfrm>
          <a:off x="11743962" y="1358348"/>
          <a:ext cx="144000" cy="1493199"/>
        </a:xfrm>
        <a:prstGeom prst="rightBrace">
          <a:avLst/>
        </a:prstGeom>
        <a:ln w="9525">
          <a:prstDash val="sysDash"/>
        </a:ln>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249324</xdr:colOff>
      <xdr:row>5</xdr:row>
      <xdr:rowOff>146450</xdr:rowOff>
    </xdr:from>
    <xdr:to>
      <xdr:col>12</xdr:col>
      <xdr:colOff>586979</xdr:colOff>
      <xdr:row>13</xdr:row>
      <xdr:rowOff>28575</xdr:rowOff>
    </xdr:to>
    <xdr:sp macro="" textlink="">
      <xdr:nvSpPr>
        <xdr:cNvPr id="13" name="テキスト ボックス 61">
          <a:extLst>
            <a:ext uri="{FF2B5EF4-FFF2-40B4-BE49-F238E27FC236}">
              <a16:creationId xmlns:a16="http://schemas.microsoft.com/office/drawing/2014/main" id="{58EE8BBE-2999-3076-32CF-D31118D87B86}"/>
            </a:ext>
          </a:extLst>
        </xdr:cNvPr>
        <xdr:cNvSpPr txBox="1"/>
      </xdr:nvSpPr>
      <xdr:spPr>
        <a:xfrm>
          <a:off x="11955549" y="1479950"/>
          <a:ext cx="947255" cy="1101325"/>
        </a:xfrm>
        <a:prstGeom prst="rect">
          <a:avLst/>
        </a:prstGeom>
        <a:solidFill>
          <a:schemeClr val="lt1"/>
        </a:solidFill>
        <a:ln w="1270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幼穂長測定日の翌日から</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計算日前日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までは</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補正した</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本年値で積算</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11</xdr:col>
      <xdr:colOff>49696</xdr:colOff>
      <xdr:row>15</xdr:row>
      <xdr:rowOff>24848</xdr:rowOff>
    </xdr:from>
    <xdr:to>
      <xdr:col>11</xdr:col>
      <xdr:colOff>198783</xdr:colOff>
      <xdr:row>32</xdr:row>
      <xdr:rowOff>140805</xdr:rowOff>
    </xdr:to>
    <xdr:sp macro="" textlink="">
      <xdr:nvSpPr>
        <xdr:cNvPr id="14" name="右中かっこ 13">
          <a:extLst>
            <a:ext uri="{FF2B5EF4-FFF2-40B4-BE49-F238E27FC236}">
              <a16:creationId xmlns:a16="http://schemas.microsoft.com/office/drawing/2014/main" id="{C453A4BE-A705-5FEB-334D-1C2D8D17C377}"/>
            </a:ext>
          </a:extLst>
        </xdr:cNvPr>
        <xdr:cNvSpPr/>
      </xdr:nvSpPr>
      <xdr:spPr>
        <a:xfrm>
          <a:off x="11753022" y="2857500"/>
          <a:ext cx="149087" cy="2675283"/>
        </a:xfrm>
        <a:prstGeom prst="rightBrace">
          <a:avLst/>
        </a:prstGeom>
        <a:ln w="9525">
          <a:prstDash val="sysDash"/>
        </a:ln>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298173</xdr:colOff>
      <xdr:row>22</xdr:row>
      <xdr:rowOff>57978</xdr:rowOff>
    </xdr:from>
    <xdr:to>
      <xdr:col>12</xdr:col>
      <xdr:colOff>585055</xdr:colOff>
      <xdr:row>28</xdr:row>
      <xdr:rowOff>85725</xdr:rowOff>
    </xdr:to>
    <xdr:sp macro="" textlink="">
      <xdr:nvSpPr>
        <xdr:cNvPr id="15" name="テキスト ボックス 63">
          <a:extLst>
            <a:ext uri="{FF2B5EF4-FFF2-40B4-BE49-F238E27FC236}">
              <a16:creationId xmlns:a16="http://schemas.microsoft.com/office/drawing/2014/main" id="{03177B38-0469-A233-2A07-1898D5069AD4}"/>
            </a:ext>
          </a:extLst>
        </xdr:cNvPr>
        <xdr:cNvSpPr txBox="1"/>
      </xdr:nvSpPr>
      <xdr:spPr>
        <a:xfrm>
          <a:off x="12004398" y="4001328"/>
          <a:ext cx="896482" cy="942147"/>
        </a:xfrm>
        <a:prstGeom prst="rect">
          <a:avLst/>
        </a:prstGeom>
        <a:solidFill>
          <a:schemeClr val="lt1"/>
        </a:solidFill>
        <a:ln w="1270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計算日当日</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以降は</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補正した</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平年値で</a:t>
          </a:r>
          <a:endParaRPr lang="en-US" altLang="ja-JP" sz="1000" kern="100">
            <a:effectLst/>
            <a:latin typeface="ＭＳ 明朝" panose="02020609040205080304" pitchFamily="17" charset="-128"/>
            <a:ea typeface="ＭＳ Ｐ明朝" panose="02020600040205080304" pitchFamily="18" charset="-128"/>
            <a:cs typeface="Times New Roman" panose="02020603050405020304" pitchFamily="18" charset="0"/>
          </a:endParaRPr>
        </a:p>
        <a:p>
          <a:pPr algn="ctr"/>
          <a:r>
            <a:rPr lang="ja-JP" sz="1000" kern="100">
              <a:effectLst/>
              <a:latin typeface="ＭＳ 明朝" panose="02020609040205080304" pitchFamily="17" charset="-128"/>
              <a:ea typeface="ＭＳ Ｐ明朝" panose="02020600040205080304" pitchFamily="18" charset="-128"/>
              <a:cs typeface="Times New Roman" panose="02020603050405020304" pitchFamily="18" charset="0"/>
            </a:rPr>
            <a:t>積算</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7003E-F62E-4CB6-A577-1D06B8142155}">
  <dimension ref="B3:F9"/>
  <sheetViews>
    <sheetView tabSelected="1" zoomScaleNormal="100" workbookViewId="0">
      <selection activeCell="L7" sqref="L7"/>
    </sheetView>
  </sheetViews>
  <sheetFormatPr defaultRowHeight="17.25"/>
  <cols>
    <col min="1" max="1" width="9.140625" style="1"/>
    <col min="2" max="2" width="19.140625" style="1" bestFit="1" customWidth="1"/>
    <col min="3" max="3" width="17.85546875" style="1" bestFit="1" customWidth="1"/>
    <col min="4" max="6" width="21.7109375" style="1" customWidth="1"/>
    <col min="7" max="16384" width="9.140625" style="1"/>
  </cols>
  <sheetData>
    <row r="3" spans="2:6" ht="256.5" customHeight="1"/>
    <row r="4" spans="2:6" ht="69" customHeight="1">
      <c r="B4" s="4" t="s">
        <v>0</v>
      </c>
      <c r="C4" s="6" t="s">
        <v>8</v>
      </c>
      <c r="D4" s="3" t="s">
        <v>7</v>
      </c>
      <c r="E4" s="3"/>
      <c r="F4" s="3"/>
    </row>
    <row r="5" spans="2:6" ht="32.25" customHeight="1" thickBot="1">
      <c r="B5" s="5"/>
      <c r="C5" s="7"/>
      <c r="D5" s="2" t="s">
        <v>4</v>
      </c>
      <c r="E5" s="2" t="s">
        <v>5</v>
      </c>
      <c r="F5" s="2" t="s">
        <v>6</v>
      </c>
    </row>
    <row r="6" spans="2:6" ht="32.450000000000003" customHeight="1" thickTop="1">
      <c r="B6" s="43" t="s">
        <v>1</v>
      </c>
      <c r="C6" s="55"/>
      <c r="D6" s="44" t="e">
        <f>-118.73*LN(C6)+381.55</f>
        <v>#NUM!</v>
      </c>
      <c r="E6" s="45" t="e">
        <f>-115.7*LN(C6)+488.53</f>
        <v>#NUM!</v>
      </c>
      <c r="F6" s="46" t="e">
        <f>-100.57*LN(C6)+595.1</f>
        <v>#NUM!</v>
      </c>
    </row>
    <row r="7" spans="2:6" ht="32.450000000000003" customHeight="1">
      <c r="B7" s="47" t="s">
        <v>2</v>
      </c>
      <c r="C7" s="54"/>
      <c r="D7" s="48" t="e">
        <f>-119.35*LN(C7)+374.63</f>
        <v>#NUM!</v>
      </c>
      <c r="E7" s="49" t="e">
        <f>-123.11*LN(C7)+498.59</f>
        <v>#NUM!</v>
      </c>
      <c r="F7" s="49" t="e">
        <f>-109.77*LN(C7)+606.4</f>
        <v>#NUM!</v>
      </c>
    </row>
    <row r="8" spans="2:6" ht="32.450000000000003" customHeight="1" thickBot="1">
      <c r="B8" s="50" t="s">
        <v>3</v>
      </c>
      <c r="C8" s="53"/>
      <c r="D8" s="51" t="e">
        <f>-99.578*LN(C8)+334.07</f>
        <v>#NUM!</v>
      </c>
      <c r="E8" s="52" t="e">
        <f>-100.19*LN(C8)+446.46</f>
        <v>#NUM!</v>
      </c>
      <c r="F8" s="52" t="e">
        <f>-93.504*LN(C8)+576.99</f>
        <v>#NUM!</v>
      </c>
    </row>
    <row r="9" spans="2:6" ht="18" thickTop="1"/>
  </sheetData>
  <mergeCells count="3">
    <mergeCell ref="D4:F4"/>
    <mergeCell ref="B4:B5"/>
    <mergeCell ref="C4:C5"/>
  </mergeCells>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715F6-2D58-4EEF-BCEA-8DCDE4C3D50D}">
  <dimension ref="B2:K34"/>
  <sheetViews>
    <sheetView zoomScale="85" zoomScaleNormal="85" workbookViewId="0">
      <selection activeCell="C35" sqref="C35"/>
    </sheetView>
  </sheetViews>
  <sheetFormatPr defaultRowHeight="13.5"/>
  <cols>
    <col min="1" max="1" width="9.140625" style="10"/>
    <col min="2" max="2" width="38.140625" style="38" customWidth="1"/>
    <col min="3" max="3" width="22" style="38" bestFit="1" customWidth="1"/>
    <col min="4" max="5" width="9.140625" style="10"/>
    <col min="6" max="6" width="10.7109375" style="37" bestFit="1" customWidth="1"/>
    <col min="7" max="10" width="15.5703125" style="9" customWidth="1"/>
    <col min="11" max="11" width="15" style="9" bestFit="1" customWidth="1"/>
    <col min="12" max="16384" width="9.140625" style="10"/>
  </cols>
  <sheetData>
    <row r="2" spans="2:11" ht="22.5" customHeight="1" thickBot="1">
      <c r="F2" s="8"/>
    </row>
    <row r="3" spans="2:11" ht="30" customHeight="1" thickTop="1">
      <c r="F3" s="11"/>
      <c r="G3" s="12" t="s">
        <v>12</v>
      </c>
      <c r="H3" s="13"/>
      <c r="I3" s="12" t="s">
        <v>13</v>
      </c>
      <c r="J3" s="12"/>
      <c r="K3" s="14"/>
    </row>
    <row r="4" spans="2:11" ht="24.75" customHeight="1">
      <c r="B4" s="38" t="s">
        <v>10</v>
      </c>
      <c r="F4" s="15"/>
      <c r="G4" s="16" t="s">
        <v>14</v>
      </c>
      <c r="H4" s="17" t="s">
        <v>15</v>
      </c>
      <c r="I4" s="16" t="s">
        <v>14</v>
      </c>
      <c r="J4" s="17" t="s">
        <v>15</v>
      </c>
      <c r="K4" s="18" t="s">
        <v>9</v>
      </c>
    </row>
    <row r="5" spans="2:11">
      <c r="B5" s="39" t="s">
        <v>11</v>
      </c>
      <c r="C5" s="39" t="s">
        <v>17</v>
      </c>
      <c r="F5" s="19">
        <v>43931</v>
      </c>
      <c r="G5" s="20" t="s">
        <v>16</v>
      </c>
      <c r="H5" s="21"/>
      <c r="I5" s="21"/>
      <c r="J5" s="21"/>
      <c r="K5" s="22"/>
    </row>
    <row r="6" spans="2:11" ht="12" customHeight="1">
      <c r="B6" s="39" t="s">
        <v>0</v>
      </c>
      <c r="C6" s="39" t="s">
        <v>1</v>
      </c>
      <c r="F6" s="23">
        <v>43932</v>
      </c>
      <c r="G6" s="24">
        <v>16.7</v>
      </c>
      <c r="H6" s="25"/>
      <c r="I6" s="24">
        <f>G6-0.4</f>
        <v>16.3</v>
      </c>
      <c r="J6" s="25"/>
      <c r="K6" s="26">
        <f>I6</f>
        <v>16.3</v>
      </c>
    </row>
    <row r="7" spans="2:11" ht="12" customHeight="1">
      <c r="B7" s="39" t="s">
        <v>16</v>
      </c>
      <c r="C7" s="40">
        <v>44661</v>
      </c>
      <c r="F7" s="23">
        <v>43933</v>
      </c>
      <c r="G7" s="24">
        <v>16</v>
      </c>
      <c r="H7" s="25"/>
      <c r="I7" s="24">
        <f t="shared" ref="I7:I15" si="0">G7-0.4</f>
        <v>15.6</v>
      </c>
      <c r="J7" s="25"/>
      <c r="K7" s="26">
        <f>I7+K6</f>
        <v>31.9</v>
      </c>
    </row>
    <row r="8" spans="2:11" ht="12" customHeight="1">
      <c r="B8" s="39" t="s">
        <v>18</v>
      </c>
      <c r="C8" s="39" t="s">
        <v>19</v>
      </c>
      <c r="F8" s="23">
        <v>43934</v>
      </c>
      <c r="G8" s="24">
        <v>8.5</v>
      </c>
      <c r="H8" s="25"/>
      <c r="I8" s="24">
        <f t="shared" si="0"/>
        <v>8.1</v>
      </c>
      <c r="J8" s="25"/>
      <c r="K8" s="26">
        <f t="shared" ref="K8:K15" si="1">I8+K7</f>
        <v>40</v>
      </c>
    </row>
    <row r="9" spans="2:11" ht="12" customHeight="1">
      <c r="B9" s="41" t="s">
        <v>20</v>
      </c>
      <c r="C9" s="39" t="s">
        <v>21</v>
      </c>
      <c r="F9" s="23">
        <v>43935</v>
      </c>
      <c r="G9" s="24">
        <v>6.8</v>
      </c>
      <c r="H9" s="25"/>
      <c r="I9" s="24">
        <f t="shared" si="0"/>
        <v>6.3999999999999995</v>
      </c>
      <c r="J9" s="25"/>
      <c r="K9" s="26">
        <f t="shared" si="1"/>
        <v>46.4</v>
      </c>
    </row>
    <row r="10" spans="2:11" ht="12" customHeight="1">
      <c r="B10" s="39" t="s">
        <v>22</v>
      </c>
      <c r="C10" s="40">
        <v>44672</v>
      </c>
      <c r="F10" s="23">
        <v>43936</v>
      </c>
      <c r="G10" s="24">
        <v>5.4</v>
      </c>
      <c r="H10" s="25"/>
      <c r="I10" s="24">
        <f t="shared" si="0"/>
        <v>5</v>
      </c>
      <c r="J10" s="25"/>
      <c r="K10" s="26">
        <f t="shared" si="1"/>
        <v>51.4</v>
      </c>
    </row>
    <row r="11" spans="2:11" ht="12" customHeight="1">
      <c r="B11" s="39" t="s">
        <v>24</v>
      </c>
      <c r="C11" s="42" t="s">
        <v>23</v>
      </c>
      <c r="F11" s="23">
        <v>43937</v>
      </c>
      <c r="G11" s="24">
        <v>5.9</v>
      </c>
      <c r="H11" s="25"/>
      <c r="I11" s="24">
        <f t="shared" si="0"/>
        <v>5.5</v>
      </c>
      <c r="J11" s="25"/>
      <c r="K11" s="26">
        <f t="shared" si="1"/>
        <v>56.9</v>
      </c>
    </row>
    <row r="12" spans="2:11" ht="12" customHeight="1">
      <c r="F12" s="23">
        <v>43938</v>
      </c>
      <c r="G12" s="24">
        <v>10.199999999999999</v>
      </c>
      <c r="H12" s="25"/>
      <c r="I12" s="24">
        <f t="shared" si="0"/>
        <v>9.7999999999999989</v>
      </c>
      <c r="J12" s="25"/>
      <c r="K12" s="26">
        <f t="shared" si="1"/>
        <v>66.7</v>
      </c>
    </row>
    <row r="13" spans="2:11" ht="12" customHeight="1">
      <c r="F13" s="23">
        <v>43939</v>
      </c>
      <c r="G13" s="24">
        <v>10.7</v>
      </c>
      <c r="H13" s="25"/>
      <c r="I13" s="24">
        <f t="shared" si="0"/>
        <v>10.299999999999999</v>
      </c>
      <c r="J13" s="25"/>
      <c r="K13" s="26">
        <f t="shared" si="1"/>
        <v>77</v>
      </c>
    </row>
    <row r="14" spans="2:11" ht="12" customHeight="1">
      <c r="F14" s="23">
        <v>43940</v>
      </c>
      <c r="G14" s="24">
        <v>8</v>
      </c>
      <c r="H14" s="25"/>
      <c r="I14" s="24">
        <f t="shared" si="0"/>
        <v>7.6</v>
      </c>
      <c r="J14" s="25"/>
      <c r="K14" s="26">
        <f t="shared" si="1"/>
        <v>84.6</v>
      </c>
    </row>
    <row r="15" spans="2:11" ht="12" customHeight="1">
      <c r="F15" s="23">
        <v>43941</v>
      </c>
      <c r="G15" s="24">
        <v>9.3000000000000007</v>
      </c>
      <c r="H15" s="25"/>
      <c r="I15" s="24">
        <f t="shared" si="0"/>
        <v>8.9</v>
      </c>
      <c r="J15" s="25"/>
      <c r="K15" s="26">
        <f t="shared" si="1"/>
        <v>93.5</v>
      </c>
    </row>
    <row r="16" spans="2:11">
      <c r="F16" s="27">
        <v>44672</v>
      </c>
      <c r="G16" s="25"/>
      <c r="H16" s="28">
        <v>9.1999999999999993</v>
      </c>
      <c r="I16" s="25"/>
      <c r="J16" s="28">
        <f t="shared" ref="J16:J33" si="2">H16-0.4</f>
        <v>8.7999999999999989</v>
      </c>
      <c r="K16" s="26">
        <f>K15+J16</f>
        <v>102.3</v>
      </c>
    </row>
    <row r="17" spans="2:11" ht="12" customHeight="1">
      <c r="F17" s="29">
        <v>43943</v>
      </c>
      <c r="G17" s="25"/>
      <c r="H17" s="28">
        <v>9.4</v>
      </c>
      <c r="I17" s="25"/>
      <c r="J17" s="28">
        <f t="shared" si="2"/>
        <v>9</v>
      </c>
      <c r="K17" s="26">
        <f t="shared" ref="K17:K32" si="3">K16+J17</f>
        <v>111.3</v>
      </c>
    </row>
    <row r="18" spans="2:11" ht="12" customHeight="1">
      <c r="F18" s="29">
        <v>43944</v>
      </c>
      <c r="G18" s="25"/>
      <c r="H18" s="28">
        <v>9.6</v>
      </c>
      <c r="I18" s="25"/>
      <c r="J18" s="28">
        <f t="shared" si="2"/>
        <v>9.1999999999999993</v>
      </c>
      <c r="K18" s="26">
        <f t="shared" si="3"/>
        <v>120.5</v>
      </c>
    </row>
    <row r="19" spans="2:11" ht="12" customHeight="1">
      <c r="F19" s="29">
        <v>43945</v>
      </c>
      <c r="G19" s="25"/>
      <c r="H19" s="28">
        <v>9.8000000000000007</v>
      </c>
      <c r="I19" s="25"/>
      <c r="J19" s="28">
        <f t="shared" si="2"/>
        <v>9.4</v>
      </c>
      <c r="K19" s="26">
        <f t="shared" si="3"/>
        <v>129.9</v>
      </c>
    </row>
    <row r="20" spans="2:11" ht="12" customHeight="1">
      <c r="F20" s="29">
        <v>43946</v>
      </c>
      <c r="G20" s="25"/>
      <c r="H20" s="28">
        <v>10</v>
      </c>
      <c r="I20" s="25"/>
      <c r="J20" s="28">
        <f t="shared" si="2"/>
        <v>9.6</v>
      </c>
      <c r="K20" s="26">
        <f t="shared" si="3"/>
        <v>139.5</v>
      </c>
    </row>
    <row r="21" spans="2:11" ht="12" customHeight="1">
      <c r="F21" s="29">
        <v>43947</v>
      </c>
      <c r="G21" s="25"/>
      <c r="H21" s="28">
        <v>10.199999999999999</v>
      </c>
      <c r="I21" s="25"/>
      <c r="J21" s="28">
        <f t="shared" si="2"/>
        <v>9.7999999999999989</v>
      </c>
      <c r="K21" s="26">
        <f t="shared" si="3"/>
        <v>149.30000000000001</v>
      </c>
    </row>
    <row r="22" spans="2:11" ht="12" customHeight="1">
      <c r="F22" s="29">
        <v>43948</v>
      </c>
      <c r="G22" s="25"/>
      <c r="H22" s="28">
        <v>10.5</v>
      </c>
      <c r="I22" s="25"/>
      <c r="J22" s="28">
        <f t="shared" si="2"/>
        <v>10.1</v>
      </c>
      <c r="K22" s="26">
        <f t="shared" si="3"/>
        <v>159.4</v>
      </c>
    </row>
    <row r="23" spans="2:11" ht="12" customHeight="1">
      <c r="F23" s="29">
        <v>43949</v>
      </c>
      <c r="G23" s="25"/>
      <c r="H23" s="28">
        <v>10.7</v>
      </c>
      <c r="I23" s="25"/>
      <c r="J23" s="28">
        <f t="shared" si="2"/>
        <v>10.299999999999999</v>
      </c>
      <c r="K23" s="26">
        <f t="shared" si="3"/>
        <v>169.70000000000002</v>
      </c>
    </row>
    <row r="24" spans="2:11" ht="12" customHeight="1">
      <c r="F24" s="29">
        <v>43950</v>
      </c>
      <c r="G24" s="25"/>
      <c r="H24" s="28">
        <v>10.9</v>
      </c>
      <c r="I24" s="25"/>
      <c r="J24" s="28">
        <f t="shared" si="2"/>
        <v>10.5</v>
      </c>
      <c r="K24" s="26">
        <f t="shared" si="3"/>
        <v>180.20000000000002</v>
      </c>
    </row>
    <row r="25" spans="2:11" ht="12" customHeight="1">
      <c r="F25" s="29">
        <v>43951</v>
      </c>
      <c r="G25" s="25"/>
      <c r="H25" s="28">
        <v>11</v>
      </c>
      <c r="I25" s="25"/>
      <c r="J25" s="28">
        <f t="shared" si="2"/>
        <v>10.6</v>
      </c>
      <c r="K25" s="26">
        <f t="shared" si="3"/>
        <v>190.8</v>
      </c>
    </row>
    <row r="26" spans="2:11" ht="12" customHeight="1">
      <c r="F26" s="29">
        <v>43952</v>
      </c>
      <c r="G26" s="25"/>
      <c r="H26" s="28">
        <v>11.2</v>
      </c>
      <c r="I26" s="25"/>
      <c r="J26" s="28">
        <f t="shared" si="2"/>
        <v>10.799999999999999</v>
      </c>
      <c r="K26" s="26">
        <f t="shared" si="3"/>
        <v>201.60000000000002</v>
      </c>
    </row>
    <row r="27" spans="2:11" ht="12" customHeight="1">
      <c r="F27" s="29">
        <v>43953</v>
      </c>
      <c r="G27" s="25"/>
      <c r="H27" s="28">
        <v>11.4</v>
      </c>
      <c r="I27" s="25"/>
      <c r="J27" s="28">
        <f t="shared" si="2"/>
        <v>11</v>
      </c>
      <c r="K27" s="26">
        <f t="shared" si="3"/>
        <v>212.60000000000002</v>
      </c>
    </row>
    <row r="28" spans="2:11" ht="12" customHeight="1">
      <c r="F28" s="29">
        <v>43954</v>
      </c>
      <c r="G28" s="25"/>
      <c r="H28" s="28">
        <v>11.5</v>
      </c>
      <c r="I28" s="25"/>
      <c r="J28" s="28">
        <f t="shared" si="2"/>
        <v>11.1</v>
      </c>
      <c r="K28" s="26">
        <f t="shared" si="3"/>
        <v>223.70000000000002</v>
      </c>
    </row>
    <row r="29" spans="2:11" s="32" customFormat="1" ht="12" customHeight="1">
      <c r="B29" s="38"/>
      <c r="C29" s="38"/>
      <c r="F29" s="29">
        <v>43955</v>
      </c>
      <c r="G29" s="30"/>
      <c r="H29" s="31">
        <v>11.6</v>
      </c>
      <c r="I29" s="25"/>
      <c r="J29" s="28">
        <f t="shared" si="2"/>
        <v>11.2</v>
      </c>
      <c r="K29" s="26">
        <f t="shared" si="3"/>
        <v>234.9</v>
      </c>
    </row>
    <row r="30" spans="2:11" ht="12" customHeight="1">
      <c r="F30" s="29">
        <v>43956</v>
      </c>
      <c r="G30" s="25"/>
      <c r="H30" s="28">
        <v>11.7</v>
      </c>
      <c r="I30" s="25"/>
      <c r="J30" s="28">
        <f t="shared" si="2"/>
        <v>11.299999999999999</v>
      </c>
      <c r="K30" s="26">
        <f t="shared" si="3"/>
        <v>246.20000000000002</v>
      </c>
    </row>
    <row r="31" spans="2:11" ht="12" customHeight="1">
      <c r="F31" s="29">
        <v>43957</v>
      </c>
      <c r="G31" s="25"/>
      <c r="H31" s="28">
        <v>11.8</v>
      </c>
      <c r="I31" s="25"/>
      <c r="J31" s="28">
        <f t="shared" si="2"/>
        <v>11.4</v>
      </c>
      <c r="K31" s="26">
        <f t="shared" si="3"/>
        <v>257.60000000000002</v>
      </c>
    </row>
    <row r="32" spans="2:11" ht="12" customHeight="1">
      <c r="F32" s="29">
        <v>43958</v>
      </c>
      <c r="G32" s="25"/>
      <c r="H32" s="28">
        <v>11.9</v>
      </c>
      <c r="I32" s="25"/>
      <c r="J32" s="28">
        <f t="shared" si="2"/>
        <v>11.5</v>
      </c>
      <c r="K32" s="26">
        <f t="shared" si="3"/>
        <v>269.10000000000002</v>
      </c>
    </row>
    <row r="33" spans="6:11" ht="12" customHeight="1" thickBot="1">
      <c r="F33" s="33">
        <v>43959</v>
      </c>
      <c r="G33" s="34"/>
      <c r="H33" s="35">
        <v>12</v>
      </c>
      <c r="I33" s="34"/>
      <c r="J33" s="35">
        <f t="shared" si="2"/>
        <v>11.6</v>
      </c>
      <c r="K33" s="36">
        <f>K32+J33</f>
        <v>280.70000000000005</v>
      </c>
    </row>
    <row r="34" spans="6:11" ht="14.25" thickTop="1"/>
  </sheetData>
  <mergeCells count="4">
    <mergeCell ref="F3:F4"/>
    <mergeCell ref="G3:H3"/>
    <mergeCell ref="I3:K3"/>
    <mergeCell ref="G5:K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小麦生育予測</vt:lpstr>
      <vt:lpstr>日平均積算気温の計算方法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PC_USER</dc:creator>
  <cp:lastModifiedBy>AAZ233</cp:lastModifiedBy>
  <cp:lastPrinted>2021-04-14T01:15:27Z</cp:lastPrinted>
  <dcterms:created xsi:type="dcterms:W3CDTF">2021-03-08T23:27:03Z</dcterms:created>
  <dcterms:modified xsi:type="dcterms:W3CDTF">2023-01-10T04:34:24Z</dcterms:modified>
</cp:coreProperties>
</file>