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35" yWindow="125" windowWidth="14802" windowHeight="7989" tabRatio="732" activeTab="1"/>
  </bookViews>
  <sheets>
    <sheet name="使用方法・注意事項" sheetId="53" r:id="rId1"/>
    <sheet name="入力票・算出結果" sheetId="49" r:id="rId2"/>
    <sheet name="【地拵え-植栽-苗木】" sheetId="47" state="hidden" r:id="rId3"/>
    <sheet name="下刈り" sheetId="45" state="hidden" r:id="rId4"/>
    <sheet name="除間伐" sheetId="46" state="hidden" r:id="rId5"/>
    <sheet name="結果1" sheetId="52" state="hidden" r:id="rId6"/>
    <sheet name="工藤義ニ三 (2)" sheetId="11" state="hidden" r:id="rId7"/>
  </sheets>
  <definedNames>
    <definedName name="_xlnm.Print_Area" localSheetId="6">'工藤義ニ三 (2)'!$A$1:$BF$18</definedName>
    <definedName name="_xlnm.Print_Area" localSheetId="1">入力票・算出結果!$A$1:$T$30</definedName>
  </definedNames>
  <calcPr calcId="145621" calcOnSave="0"/>
</workbook>
</file>

<file path=xl/calcChain.xml><?xml version="1.0" encoding="utf-8"?>
<calcChain xmlns="http://schemas.openxmlformats.org/spreadsheetml/2006/main">
  <c r="R11" i="49" l="1"/>
  <c r="R17" i="49"/>
  <c r="R23" i="49" l="1"/>
  <c r="R19" i="49" l="1"/>
  <c r="R25" i="49"/>
  <c r="R13" i="49"/>
  <c r="E24" i="47"/>
  <c r="I21" i="47"/>
  <c r="I19" i="47"/>
  <c r="I17" i="47"/>
  <c r="I15" i="47"/>
  <c r="G21" i="47"/>
  <c r="G19" i="47"/>
  <c r="G17" i="47"/>
  <c r="G15" i="47"/>
  <c r="G13" i="47"/>
  <c r="I13" i="47"/>
  <c r="F13" i="52" l="1"/>
  <c r="F19" i="52"/>
  <c r="F25" i="52"/>
  <c r="G8" i="46" l="1"/>
  <c r="G3" i="46"/>
  <c r="G13" i="46"/>
  <c r="G18" i="46"/>
  <c r="P20" i="45"/>
  <c r="P8" i="45"/>
  <c r="G20" i="47"/>
  <c r="G18" i="47"/>
  <c r="G16" i="47"/>
  <c r="H16" i="47" s="1"/>
  <c r="G14" i="47"/>
  <c r="G12" i="47"/>
  <c r="G3" i="47"/>
  <c r="G4" i="47"/>
  <c r="G5" i="47"/>
  <c r="G6" i="47"/>
  <c r="G7" i="47"/>
  <c r="G8" i="47"/>
  <c r="G9" i="47"/>
  <c r="G10" i="47"/>
  <c r="G11" i="47"/>
  <c r="G2" i="47"/>
  <c r="H21" i="47" l="1"/>
  <c r="J21" i="47"/>
  <c r="H17" i="47"/>
  <c r="J17" i="47"/>
  <c r="H13" i="47"/>
  <c r="J13" i="47"/>
  <c r="H18" i="47"/>
  <c r="H12" i="47"/>
  <c r="H20" i="47"/>
  <c r="H19" i="47"/>
  <c r="J19" i="47"/>
  <c r="J15" i="47"/>
  <c r="H15" i="47"/>
  <c r="H14" i="47"/>
  <c r="C13" i="52"/>
  <c r="M11" i="49" s="1"/>
  <c r="C19" i="52"/>
  <c r="M17" i="49" s="1"/>
  <c r="M19" i="49" s="1"/>
  <c r="C25" i="52"/>
  <c r="M23" i="49" s="1"/>
  <c r="M25" i="49" s="1"/>
  <c r="C15" i="52" l="1"/>
  <c r="M13" i="49"/>
  <c r="B2" i="47"/>
  <c r="G4" i="46" l="1"/>
  <c r="G14" i="46"/>
  <c r="G9" i="46"/>
  <c r="G19" i="46"/>
  <c r="G21" i="46" l="1"/>
  <c r="G20" i="46"/>
  <c r="G17" i="46"/>
  <c r="G16" i="46"/>
  <c r="G15" i="46"/>
  <c r="G12" i="46"/>
  <c r="G11" i="46"/>
  <c r="G10" i="46"/>
  <c r="G7" i="46"/>
  <c r="G6" i="46"/>
  <c r="G5" i="46"/>
  <c r="G2" i="46"/>
  <c r="P14" i="45" l="1"/>
  <c r="P2" i="45"/>
</calcChain>
</file>

<file path=xl/sharedStrings.xml><?xml version="1.0" encoding="utf-8"?>
<sst xmlns="http://schemas.openxmlformats.org/spreadsheetml/2006/main" count="169" uniqueCount="128">
  <si>
    <t>名前</t>
    <rPh sb="0" eb="2">
      <t>ナマエ</t>
    </rPh>
    <phoneticPr fontId="1"/>
  </si>
  <si>
    <t>８時</t>
    <rPh sb="1" eb="2">
      <t>ジ</t>
    </rPh>
    <phoneticPr fontId="1"/>
  </si>
  <si>
    <t>９時</t>
    <rPh sb="1" eb="2">
      <t>ジ</t>
    </rPh>
    <phoneticPr fontId="1"/>
  </si>
  <si>
    <t>１０時</t>
    <rPh sb="2" eb="3">
      <t>ジ</t>
    </rPh>
    <phoneticPr fontId="1"/>
  </si>
  <si>
    <t>１１時</t>
    <rPh sb="2" eb="3">
      <t>ジ</t>
    </rPh>
    <phoneticPr fontId="1"/>
  </si>
  <si>
    <t>１２時</t>
    <rPh sb="2" eb="3">
      <t>ジ</t>
    </rPh>
    <phoneticPr fontId="1"/>
  </si>
  <si>
    <t>６時</t>
    <rPh sb="1" eb="2">
      <t>ジ</t>
    </rPh>
    <phoneticPr fontId="1"/>
  </si>
  <si>
    <t>７時</t>
    <rPh sb="1" eb="2">
      <t>ジ</t>
    </rPh>
    <phoneticPr fontId="1"/>
  </si>
  <si>
    <t>５時</t>
    <rPh sb="1" eb="2">
      <t>ジ</t>
    </rPh>
    <phoneticPr fontId="1"/>
  </si>
  <si>
    <t>時間</t>
    <rPh sb="0" eb="2">
      <t>ジカン</t>
    </rPh>
    <phoneticPr fontId="1"/>
  </si>
  <si>
    <t>日日</t>
    <rPh sb="0" eb="2">
      <t>ヒニチ</t>
    </rPh>
    <phoneticPr fontId="1"/>
  </si>
  <si>
    <t>１時</t>
    <rPh sb="1" eb="2">
      <t>ジ</t>
    </rPh>
    <phoneticPr fontId="1"/>
  </si>
  <si>
    <t>２時</t>
    <rPh sb="1" eb="2">
      <t>ジ</t>
    </rPh>
    <phoneticPr fontId="1"/>
  </si>
  <si>
    <t>３時</t>
    <rPh sb="1" eb="2">
      <t>ジ</t>
    </rPh>
    <phoneticPr fontId="1"/>
  </si>
  <si>
    <t>４時</t>
    <rPh sb="1" eb="2">
      <t>ジ</t>
    </rPh>
    <phoneticPr fontId="1"/>
  </si>
  <si>
    <t>準備</t>
    <rPh sb="0" eb="2">
      <t>ジュンビ</t>
    </rPh>
    <phoneticPr fontId="1"/>
  </si>
  <si>
    <t>植え付け</t>
    <rPh sb="0" eb="1">
      <t>ウ</t>
    </rPh>
    <rPh sb="2" eb="3">
      <t>ツ</t>
    </rPh>
    <phoneticPr fontId="1"/>
  </si>
  <si>
    <t>工藤　義二三</t>
    <rPh sb="0" eb="2">
      <t>クドウ</t>
    </rPh>
    <rPh sb="3" eb="4">
      <t>ギ</t>
    </rPh>
    <rPh sb="4" eb="5">
      <t>ニ</t>
    </rPh>
    <rPh sb="5" eb="6">
      <t>サン</t>
    </rPh>
    <phoneticPr fontId="1"/>
  </si>
  <si>
    <t>苗木運搬</t>
    <rPh sb="0" eb="2">
      <t>ナエギ</t>
    </rPh>
    <rPh sb="2" eb="4">
      <t>ウンパン</t>
    </rPh>
    <phoneticPr fontId="1"/>
  </si>
  <si>
    <t>下刈り</t>
    <rPh sb="0" eb="2">
      <t>シタガ</t>
    </rPh>
    <phoneticPr fontId="1"/>
  </si>
  <si>
    <t>注</t>
    <rPh sb="0" eb="1">
      <t>チュウ</t>
    </rPh>
    <phoneticPr fontId="1"/>
  </si>
  <si>
    <t>隔年下刈りの作業量は1.55倍</t>
    <rPh sb="0" eb="2">
      <t>カクネン</t>
    </rPh>
    <rPh sb="2" eb="4">
      <t>シタガ</t>
    </rPh>
    <rPh sb="6" eb="8">
      <t>サギョウ</t>
    </rPh>
    <rPh sb="8" eb="9">
      <t>リョウ</t>
    </rPh>
    <rPh sb="14" eb="15">
      <t>バイ</t>
    </rPh>
    <phoneticPr fontId="1"/>
  </si>
  <si>
    <t>ただし、機械地拵えの場合は初年度下刈り省略後、初回下刈りは通常作業量（当課題調査結果から）</t>
    <rPh sb="4" eb="6">
      <t>キカイ</t>
    </rPh>
    <rPh sb="6" eb="8">
      <t>ジゴシラ</t>
    </rPh>
    <rPh sb="10" eb="12">
      <t>バアイ</t>
    </rPh>
    <rPh sb="13" eb="16">
      <t>ショネンド</t>
    </rPh>
    <rPh sb="16" eb="18">
      <t>シタガ</t>
    </rPh>
    <rPh sb="19" eb="21">
      <t>ショウリャク</t>
    </rPh>
    <rPh sb="21" eb="22">
      <t>ゴ</t>
    </rPh>
    <rPh sb="23" eb="25">
      <t>ショカイ</t>
    </rPh>
    <rPh sb="25" eb="27">
      <t>シタガ</t>
    </rPh>
    <rPh sb="29" eb="31">
      <t>ツウジョウ</t>
    </rPh>
    <rPh sb="31" eb="33">
      <t>サギョウ</t>
    </rPh>
    <rPh sb="33" eb="34">
      <t>リョウ</t>
    </rPh>
    <rPh sb="35" eb="36">
      <t>トウ</t>
    </rPh>
    <rPh sb="36" eb="38">
      <t>カダイ</t>
    </rPh>
    <rPh sb="38" eb="40">
      <t>チョウサ</t>
    </rPh>
    <rPh sb="40" eb="42">
      <t>ケッカ</t>
    </rPh>
    <phoneticPr fontId="1"/>
  </si>
  <si>
    <t>除間伐</t>
    <rPh sb="0" eb="1">
      <t>ジョ</t>
    </rPh>
    <rPh sb="1" eb="3">
      <t>カンバツ</t>
    </rPh>
    <phoneticPr fontId="1"/>
  </si>
  <si>
    <t>地拵え-植栽-苗木</t>
  </si>
  <si>
    <t>ha</t>
    <phoneticPr fontId="1"/>
  </si>
  <si>
    <t>ヘクタールあたり</t>
    <phoneticPr fontId="1"/>
  </si>
  <si>
    <t>施業面積あたり</t>
    <rPh sb="0" eb="2">
      <t>セギョウ</t>
    </rPh>
    <rPh sb="2" eb="4">
      <t>メンセキ</t>
    </rPh>
    <phoneticPr fontId="1"/>
  </si>
  <si>
    <t>【造林－下刈り－除間伐】費用</t>
    <rPh sb="1" eb="3">
      <t>ゾウリン</t>
    </rPh>
    <rPh sb="4" eb="6">
      <t>シタガ</t>
    </rPh>
    <rPh sb="12" eb="14">
      <t>ヒヨウ</t>
    </rPh>
    <phoneticPr fontId="1"/>
  </si>
  <si>
    <t>【造林－下刈り】費用</t>
    <rPh sb="1" eb="3">
      <t>ゾウリン</t>
    </rPh>
    <rPh sb="4" eb="6">
      <t>シタガ</t>
    </rPh>
    <rPh sb="8" eb="10">
      <t>ヒヨウ</t>
    </rPh>
    <phoneticPr fontId="1"/>
  </si>
  <si>
    <t>【造林】費用</t>
    <rPh sb="1" eb="3">
      <t>ゾウリン</t>
    </rPh>
    <rPh sb="4" eb="6">
      <t>ヒヨウ</t>
    </rPh>
    <phoneticPr fontId="1"/>
  </si>
  <si>
    <t>従来施業：
　　下刈り7年（年1回）、
　　除間伐有り（青森県民有林収穫予想表から）</t>
    <rPh sb="0" eb="2">
      <t>ジュウライ</t>
    </rPh>
    <rPh sb="2" eb="4">
      <t>セギョウ</t>
    </rPh>
    <rPh sb="8" eb="10">
      <t>シタガ</t>
    </rPh>
    <rPh sb="12" eb="13">
      <t>ネン</t>
    </rPh>
    <rPh sb="14" eb="15">
      <t>ネン</t>
    </rPh>
    <rPh sb="16" eb="17">
      <t>カイ</t>
    </rPh>
    <rPh sb="22" eb="23">
      <t>ジョ</t>
    </rPh>
    <rPh sb="23" eb="25">
      <t>カンバツ</t>
    </rPh>
    <rPh sb="25" eb="26">
      <t>ア</t>
    </rPh>
    <rPh sb="28" eb="31">
      <t>アオモリケン</t>
    </rPh>
    <rPh sb="31" eb="34">
      <t>ミンユウリン</t>
    </rPh>
    <rPh sb="34" eb="36">
      <t>シュウカク</t>
    </rPh>
    <rPh sb="36" eb="38">
      <t>ヨソウ</t>
    </rPh>
    <rPh sb="38" eb="39">
      <t>ヒョウ</t>
    </rPh>
    <phoneticPr fontId="1"/>
  </si>
  <si>
    <t>林況により、下刈りの必要年数が異なるため、隔年下刈りの実施には注意が必要</t>
    <rPh sb="0" eb="1">
      <t>リン</t>
    </rPh>
    <rPh sb="1" eb="2">
      <t>キョウ</t>
    </rPh>
    <rPh sb="6" eb="8">
      <t>シタガ</t>
    </rPh>
    <rPh sb="10" eb="12">
      <t>ヒツヨウ</t>
    </rPh>
    <rPh sb="12" eb="14">
      <t>ネンスウ</t>
    </rPh>
    <rPh sb="15" eb="16">
      <t>コト</t>
    </rPh>
    <rPh sb="21" eb="23">
      <t>カクネン</t>
    </rPh>
    <rPh sb="23" eb="25">
      <t>シタガ</t>
    </rPh>
    <rPh sb="27" eb="29">
      <t>ジッシ</t>
    </rPh>
    <rPh sb="31" eb="33">
      <t>チュウイ</t>
    </rPh>
    <rPh sb="34" eb="36">
      <t>ヒツヨウ</t>
    </rPh>
    <phoneticPr fontId="1"/>
  </si>
  <si>
    <t>入力した条件での施業の場合</t>
    <rPh sb="0" eb="2">
      <t>ニュウリョク</t>
    </rPh>
    <rPh sb="4" eb="6">
      <t>ジョウケン</t>
    </rPh>
    <rPh sb="8" eb="10">
      <t>セギョウ</t>
    </rPh>
    <rPh sb="11" eb="13">
      <t>バアイ</t>
    </rPh>
    <phoneticPr fontId="1"/>
  </si>
  <si>
    <t>裸苗－3,000－人力</t>
    <rPh sb="0" eb="1">
      <t>ハダカ</t>
    </rPh>
    <rPh sb="1" eb="2">
      <t>ナエ</t>
    </rPh>
    <rPh sb="9" eb="11">
      <t>ジンリキ</t>
    </rPh>
    <phoneticPr fontId="1"/>
  </si>
  <si>
    <t>裸苗－3,000－機械</t>
    <rPh sb="9" eb="11">
      <t>キカイ</t>
    </rPh>
    <phoneticPr fontId="1"/>
  </si>
  <si>
    <t>コンテナ苗－3,000－人力</t>
    <rPh sb="4" eb="5">
      <t>ナエ</t>
    </rPh>
    <rPh sb="12" eb="14">
      <t>ジンリキ</t>
    </rPh>
    <phoneticPr fontId="1"/>
  </si>
  <si>
    <t>裸苗－2,500－機械</t>
    <rPh sb="9" eb="11">
      <t>キカイ</t>
    </rPh>
    <phoneticPr fontId="1"/>
  </si>
  <si>
    <t>コンテナ苗－2,500－機械</t>
    <rPh sb="12" eb="14">
      <t>キカイ</t>
    </rPh>
    <phoneticPr fontId="1"/>
  </si>
  <si>
    <t>裸苗－2,000－機械</t>
    <rPh sb="9" eb="11">
      <t>キカイ</t>
    </rPh>
    <phoneticPr fontId="1"/>
  </si>
  <si>
    <t>コンテナ苗－2,000－機械</t>
    <rPh sb="12" eb="14">
      <t>キカイ</t>
    </rPh>
    <phoneticPr fontId="1"/>
  </si>
  <si>
    <t>裸苗－1,500－機械</t>
    <rPh sb="9" eb="11">
      <t>キカイ</t>
    </rPh>
    <phoneticPr fontId="1"/>
  </si>
  <si>
    <t>コンテナ苗－1,500－機械</t>
    <rPh sb="12" eb="14">
      <t>キカイ</t>
    </rPh>
    <phoneticPr fontId="1"/>
  </si>
  <si>
    <t>裸苗－1,000－機械</t>
    <rPh sb="9" eb="11">
      <t>キカイ</t>
    </rPh>
    <phoneticPr fontId="1"/>
  </si>
  <si>
    <t>コンテナ苗－1,000－機械</t>
    <rPh sb="12" eb="14">
      <t>キカイ</t>
    </rPh>
    <phoneticPr fontId="1"/>
  </si>
  <si>
    <t>裸苗－2,500－人力</t>
    <phoneticPr fontId="1"/>
  </si>
  <si>
    <t>裸苗－2,000－人力</t>
    <phoneticPr fontId="1"/>
  </si>
  <si>
    <t>裸苗－1,500－人力</t>
    <phoneticPr fontId="1"/>
  </si>
  <si>
    <t>裸苗－1,000－人力</t>
    <phoneticPr fontId="1"/>
  </si>
  <si>
    <t>コンテナ苗－3,000－機械</t>
    <rPh sb="4" eb="5">
      <t>ナエ</t>
    </rPh>
    <rPh sb="12" eb="14">
      <t>キカイ</t>
    </rPh>
    <phoneticPr fontId="1"/>
  </si>
  <si>
    <t>コンテナ苗－2,500－人力</t>
    <phoneticPr fontId="1"/>
  </si>
  <si>
    <t>コンテナ苗－2,000－人力</t>
    <phoneticPr fontId="1"/>
  </si>
  <si>
    <t>コンテナ苗－1,500－人力</t>
    <phoneticPr fontId="1"/>
  </si>
  <si>
    <t>コンテナ苗－1,000－人力</t>
    <phoneticPr fontId="1"/>
  </si>
  <si>
    <t>補助有</t>
    <rPh sb="0" eb="2">
      <t>ホジョ</t>
    </rPh>
    <rPh sb="2" eb="3">
      <t>アリ</t>
    </rPh>
    <phoneticPr fontId="1"/>
  </si>
  <si>
    <t>従来10年（人力地拵え）</t>
    <rPh sb="0" eb="2">
      <t>ジュウライ</t>
    </rPh>
    <rPh sb="4" eb="5">
      <t>ネン</t>
    </rPh>
    <rPh sb="6" eb="8">
      <t>ジンリキ</t>
    </rPh>
    <rPh sb="8" eb="10">
      <t>ジゴシラ</t>
    </rPh>
    <phoneticPr fontId="1"/>
  </si>
  <si>
    <t>従来9年（人力地拵え）</t>
    <rPh sb="3" eb="4">
      <t>ネン</t>
    </rPh>
    <rPh sb="5" eb="7">
      <t>ジンリキ</t>
    </rPh>
    <rPh sb="7" eb="9">
      <t>ジゴシラ</t>
    </rPh>
    <phoneticPr fontId="1"/>
  </si>
  <si>
    <t>従来8年（人力地拵え）</t>
    <rPh sb="3" eb="4">
      <t>ネン</t>
    </rPh>
    <rPh sb="5" eb="7">
      <t>ジンリキ</t>
    </rPh>
    <rPh sb="7" eb="9">
      <t>ジゴシラ</t>
    </rPh>
    <phoneticPr fontId="1"/>
  </si>
  <si>
    <t>従来7年（人力地拵え）</t>
    <rPh sb="3" eb="4">
      <t>ネン</t>
    </rPh>
    <rPh sb="5" eb="7">
      <t>ジンリキ</t>
    </rPh>
    <rPh sb="7" eb="9">
      <t>ジゴシラ</t>
    </rPh>
    <phoneticPr fontId="1"/>
  </si>
  <si>
    <t>従来6年（人力地拵え）</t>
    <rPh sb="3" eb="4">
      <t>ネン</t>
    </rPh>
    <rPh sb="5" eb="7">
      <t>ジンリキ</t>
    </rPh>
    <rPh sb="7" eb="9">
      <t>ジゴシラ</t>
    </rPh>
    <phoneticPr fontId="1"/>
  </si>
  <si>
    <t>従来5年（人力地拵え）</t>
    <rPh sb="3" eb="4">
      <t>ネン</t>
    </rPh>
    <rPh sb="5" eb="7">
      <t>ジンリキ</t>
    </rPh>
    <rPh sb="7" eb="9">
      <t>ジゴシラ</t>
    </rPh>
    <phoneticPr fontId="1"/>
  </si>
  <si>
    <t>従来10年（機械地拵え）</t>
    <rPh sb="4" eb="5">
      <t>ネン</t>
    </rPh>
    <rPh sb="6" eb="8">
      <t>キカイ</t>
    </rPh>
    <rPh sb="8" eb="10">
      <t>ジゴシラ</t>
    </rPh>
    <phoneticPr fontId="1"/>
  </si>
  <si>
    <t>従来9年（機械地拵え）</t>
    <rPh sb="3" eb="4">
      <t>ネン</t>
    </rPh>
    <rPh sb="5" eb="7">
      <t>キカイ</t>
    </rPh>
    <rPh sb="7" eb="9">
      <t>ジゴシラ</t>
    </rPh>
    <phoneticPr fontId="1"/>
  </si>
  <si>
    <t>従来8年（機械地拵え）</t>
    <rPh sb="3" eb="4">
      <t>ネン</t>
    </rPh>
    <rPh sb="5" eb="7">
      <t>キカイ</t>
    </rPh>
    <rPh sb="7" eb="9">
      <t>ジゴシラ</t>
    </rPh>
    <phoneticPr fontId="1"/>
  </si>
  <si>
    <t>従来7年（機械地拵え）</t>
    <rPh sb="3" eb="4">
      <t>ネン</t>
    </rPh>
    <rPh sb="5" eb="7">
      <t>キカイ</t>
    </rPh>
    <rPh sb="7" eb="9">
      <t>ジゴシラ</t>
    </rPh>
    <phoneticPr fontId="1"/>
  </si>
  <si>
    <t>従来6年（機械地拵え）</t>
    <rPh sb="3" eb="4">
      <t>ネン</t>
    </rPh>
    <rPh sb="5" eb="7">
      <t>キカイ</t>
    </rPh>
    <rPh sb="7" eb="9">
      <t>ジゴシラ</t>
    </rPh>
    <phoneticPr fontId="1"/>
  </si>
  <si>
    <t>従来5年（機械地拵え）</t>
    <rPh sb="3" eb="4">
      <t>ネン</t>
    </rPh>
    <rPh sb="5" eb="7">
      <t>キカイ</t>
    </rPh>
    <rPh sb="7" eb="9">
      <t>ジゴシラ</t>
    </rPh>
    <phoneticPr fontId="1"/>
  </si>
  <si>
    <t>省力10年（人力地拵え）</t>
    <rPh sb="0" eb="2">
      <t>ショウリョク</t>
    </rPh>
    <rPh sb="4" eb="5">
      <t>ネン</t>
    </rPh>
    <phoneticPr fontId="1"/>
  </si>
  <si>
    <t>省力9年（人力地拵え）</t>
    <rPh sb="3" eb="4">
      <t>ネン</t>
    </rPh>
    <phoneticPr fontId="1"/>
  </si>
  <si>
    <t>省力8年（人力地拵え）</t>
    <rPh sb="3" eb="4">
      <t>ネン</t>
    </rPh>
    <phoneticPr fontId="1"/>
  </si>
  <si>
    <t>省力7年（人力地拵え）</t>
    <rPh sb="3" eb="4">
      <t>ネン</t>
    </rPh>
    <phoneticPr fontId="1"/>
  </si>
  <si>
    <t>省力6年（人力地拵え）</t>
    <rPh sb="3" eb="4">
      <t>ネン</t>
    </rPh>
    <phoneticPr fontId="1"/>
  </si>
  <si>
    <t>省力5年（人力地拵え）</t>
    <rPh sb="3" eb="4">
      <t>ネン</t>
    </rPh>
    <phoneticPr fontId="1"/>
  </si>
  <si>
    <t>省力10年（機械地拵え）</t>
    <rPh sb="4" eb="5">
      <t>ネン</t>
    </rPh>
    <phoneticPr fontId="1"/>
  </si>
  <si>
    <t>省力9年（機械地拵え）</t>
    <rPh sb="3" eb="4">
      <t>ネン</t>
    </rPh>
    <phoneticPr fontId="1"/>
  </si>
  <si>
    <t>省力8年（機械地拵え）</t>
    <rPh sb="3" eb="4">
      <t>ネン</t>
    </rPh>
    <phoneticPr fontId="1"/>
  </si>
  <si>
    <t>省力7年（機械地拵え）</t>
    <rPh sb="3" eb="4">
      <t>ネン</t>
    </rPh>
    <phoneticPr fontId="1"/>
  </si>
  <si>
    <t>省力6年（機械地拵え）</t>
    <rPh sb="3" eb="4">
      <t>ネン</t>
    </rPh>
    <phoneticPr fontId="1"/>
  </si>
  <si>
    <t>省力5年（機械地拵え）</t>
    <rPh sb="3" eb="4">
      <t>ネン</t>
    </rPh>
    <phoneticPr fontId="1"/>
  </si>
  <si>
    <t>合計</t>
    <rPh sb="0" eb="2">
      <t>ゴウケイ</t>
    </rPh>
    <phoneticPr fontId="1"/>
  </si>
  <si>
    <t>造林</t>
    <rPh sb="0" eb="2">
      <t>ゾウリン</t>
    </rPh>
    <phoneticPr fontId="1"/>
  </si>
  <si>
    <t>地位級2・3、間伐方法は収穫予想表の間伐方法１（強度間伐）によりシミュレーションした</t>
    <rPh sb="0" eb="2">
      <t>チイ</t>
    </rPh>
    <rPh sb="2" eb="3">
      <t>キュウ</t>
    </rPh>
    <rPh sb="7" eb="9">
      <t>カンバツ</t>
    </rPh>
    <rPh sb="9" eb="11">
      <t>ホウホウ</t>
    </rPh>
    <rPh sb="12" eb="14">
      <t>シュウカク</t>
    </rPh>
    <rPh sb="14" eb="16">
      <t>ヨソウ</t>
    </rPh>
    <rPh sb="16" eb="17">
      <t>ヒョウ</t>
    </rPh>
    <rPh sb="18" eb="20">
      <t>カンバツ</t>
    </rPh>
    <rPh sb="20" eb="22">
      <t>ホウホウ</t>
    </rPh>
    <rPh sb="24" eb="26">
      <t>キョウド</t>
    </rPh>
    <rPh sb="26" eb="28">
      <t>カンバツ</t>
    </rPh>
    <phoneticPr fontId="1"/>
  </si>
  <si>
    <t>地拵え-植栽-苗木</t>
    <phoneticPr fontId="1"/>
  </si>
  <si>
    <t>45年伐期－津軽（3,000）</t>
    <rPh sb="2" eb="3">
      <t>ネン</t>
    </rPh>
    <rPh sb="3" eb="5">
      <t>バッキ</t>
    </rPh>
    <rPh sb="6" eb="8">
      <t>ツガル</t>
    </rPh>
    <phoneticPr fontId="1"/>
  </si>
  <si>
    <t>45年伐期－南部（3,000）</t>
    <rPh sb="2" eb="3">
      <t>ネン</t>
    </rPh>
    <rPh sb="3" eb="5">
      <t>バッキ</t>
    </rPh>
    <rPh sb="6" eb="8">
      <t>ナンブ</t>
    </rPh>
    <phoneticPr fontId="1"/>
  </si>
  <si>
    <t>45年伐期－津軽（2,500）</t>
    <rPh sb="2" eb="3">
      <t>ネン</t>
    </rPh>
    <rPh sb="3" eb="5">
      <t>バッキ</t>
    </rPh>
    <rPh sb="6" eb="8">
      <t>ツガル</t>
    </rPh>
    <phoneticPr fontId="1"/>
  </si>
  <si>
    <t>45年伐期－津軽（2,000）</t>
    <rPh sb="2" eb="3">
      <t>ネン</t>
    </rPh>
    <rPh sb="3" eb="5">
      <t>バッキ</t>
    </rPh>
    <rPh sb="6" eb="8">
      <t>ツガル</t>
    </rPh>
    <phoneticPr fontId="1"/>
  </si>
  <si>
    <t>45年伐期－津軽（1,500）</t>
    <rPh sb="2" eb="3">
      <t>ネン</t>
    </rPh>
    <rPh sb="3" eb="5">
      <t>バッキ</t>
    </rPh>
    <rPh sb="6" eb="8">
      <t>ツガル</t>
    </rPh>
    <phoneticPr fontId="1"/>
  </si>
  <si>
    <t>45年伐期－津軽（1,000）</t>
    <rPh sb="2" eb="3">
      <t>ネン</t>
    </rPh>
    <rPh sb="3" eb="5">
      <t>バッキ</t>
    </rPh>
    <rPh sb="6" eb="8">
      <t>ツガル</t>
    </rPh>
    <phoneticPr fontId="1"/>
  </si>
  <si>
    <t>45年伐期－南部（2,500）</t>
    <rPh sb="2" eb="3">
      <t>ネン</t>
    </rPh>
    <rPh sb="3" eb="5">
      <t>バッキ</t>
    </rPh>
    <rPh sb="6" eb="8">
      <t>ナンブ</t>
    </rPh>
    <phoneticPr fontId="1"/>
  </si>
  <si>
    <t>45年伐期－南部（2,000）</t>
    <rPh sb="2" eb="3">
      <t>ネン</t>
    </rPh>
    <rPh sb="3" eb="5">
      <t>バッキ</t>
    </rPh>
    <rPh sb="6" eb="8">
      <t>ナンブ</t>
    </rPh>
    <phoneticPr fontId="1"/>
  </si>
  <si>
    <t>45年伐期－南部（1,500）</t>
    <rPh sb="2" eb="3">
      <t>ネン</t>
    </rPh>
    <rPh sb="3" eb="5">
      <t>バッキ</t>
    </rPh>
    <rPh sb="6" eb="8">
      <t>ナンブ</t>
    </rPh>
    <phoneticPr fontId="1"/>
  </si>
  <si>
    <t>45年伐期－南部（1,000）</t>
    <rPh sb="2" eb="3">
      <t>ネン</t>
    </rPh>
    <rPh sb="3" eb="5">
      <t>バッキ</t>
    </rPh>
    <rPh sb="6" eb="8">
      <t>ナンブ</t>
    </rPh>
    <phoneticPr fontId="1"/>
  </si>
  <si>
    <t>60年伐期－津軽（3,000）</t>
    <rPh sb="2" eb="3">
      <t>ネン</t>
    </rPh>
    <rPh sb="3" eb="5">
      <t>バッキ</t>
    </rPh>
    <rPh sb="6" eb="8">
      <t>ツガル</t>
    </rPh>
    <phoneticPr fontId="1"/>
  </si>
  <si>
    <t>60年伐期－津軽（2,500）</t>
    <rPh sb="2" eb="3">
      <t>ネン</t>
    </rPh>
    <rPh sb="3" eb="5">
      <t>バッキ</t>
    </rPh>
    <rPh sb="6" eb="8">
      <t>ツガル</t>
    </rPh>
    <phoneticPr fontId="1"/>
  </si>
  <si>
    <t>60年伐期－津軽（2,000）</t>
    <rPh sb="2" eb="3">
      <t>ネン</t>
    </rPh>
    <rPh sb="3" eb="5">
      <t>バッキ</t>
    </rPh>
    <rPh sb="6" eb="8">
      <t>ツガル</t>
    </rPh>
    <phoneticPr fontId="1"/>
  </si>
  <si>
    <t>60年伐期－津軽（1,500）</t>
    <rPh sb="2" eb="3">
      <t>ネン</t>
    </rPh>
    <rPh sb="3" eb="5">
      <t>バッキ</t>
    </rPh>
    <rPh sb="6" eb="8">
      <t>ツガル</t>
    </rPh>
    <phoneticPr fontId="1"/>
  </si>
  <si>
    <t>60年伐期－津軽（1,000）</t>
    <rPh sb="2" eb="3">
      <t>ネン</t>
    </rPh>
    <rPh sb="3" eb="5">
      <t>バッキ</t>
    </rPh>
    <rPh sb="6" eb="8">
      <t>ツガル</t>
    </rPh>
    <phoneticPr fontId="1"/>
  </si>
  <si>
    <t>60年伐期－南部（3,000）</t>
    <rPh sb="2" eb="3">
      <t>ネン</t>
    </rPh>
    <rPh sb="3" eb="5">
      <t>バッキ</t>
    </rPh>
    <rPh sb="6" eb="8">
      <t>ナンブ</t>
    </rPh>
    <phoneticPr fontId="1"/>
  </si>
  <si>
    <t>60年伐期－南部（2,500）</t>
    <rPh sb="2" eb="3">
      <t>ネン</t>
    </rPh>
    <rPh sb="3" eb="5">
      <t>バッキ</t>
    </rPh>
    <rPh sb="6" eb="8">
      <t>ナンブ</t>
    </rPh>
    <phoneticPr fontId="1"/>
  </si>
  <si>
    <t>60年伐期－南部（2,000）</t>
    <rPh sb="2" eb="3">
      <t>ネン</t>
    </rPh>
    <rPh sb="3" eb="5">
      <t>バッキ</t>
    </rPh>
    <rPh sb="6" eb="8">
      <t>ナンブ</t>
    </rPh>
    <phoneticPr fontId="1"/>
  </si>
  <si>
    <t>60年伐期－南部（1,500）</t>
    <rPh sb="2" eb="3">
      <t>ネン</t>
    </rPh>
    <rPh sb="3" eb="5">
      <t>バッキ</t>
    </rPh>
    <rPh sb="6" eb="8">
      <t>ナンブ</t>
    </rPh>
    <phoneticPr fontId="1"/>
  </si>
  <si>
    <t>60年伐期－南部（1,000）</t>
    <rPh sb="2" eb="3">
      <t>ネン</t>
    </rPh>
    <rPh sb="3" eb="5">
      <t>バッキ</t>
    </rPh>
    <rPh sb="6" eb="8">
      <t>ナンブ</t>
    </rPh>
    <phoneticPr fontId="1"/>
  </si>
  <si>
    <t>１　樹種</t>
    <rPh sb="2" eb="4">
      <t>ジュシュ</t>
    </rPh>
    <phoneticPr fontId="1"/>
  </si>
  <si>
    <t>２　面積</t>
    <rPh sb="2" eb="4">
      <t>メンセキ</t>
    </rPh>
    <phoneticPr fontId="1"/>
  </si>
  <si>
    <t>３　苗木種類－植栽本数(1ha当たり)－地拵え方法</t>
    <rPh sb="2" eb="4">
      <t>ナエギ</t>
    </rPh>
    <rPh sb="4" eb="6">
      <t>シュルイ</t>
    </rPh>
    <rPh sb="7" eb="9">
      <t>ショクサイ</t>
    </rPh>
    <rPh sb="9" eb="11">
      <t>ホンスウ</t>
    </rPh>
    <rPh sb="20" eb="22">
      <t>ジゴシラ</t>
    </rPh>
    <rPh sb="23" eb="25">
      <t>ホウホウ</t>
    </rPh>
    <phoneticPr fontId="1"/>
  </si>
  <si>
    <t>４　下刈り方法</t>
    <rPh sb="2" eb="4">
      <t>シタガ</t>
    </rPh>
    <rPh sb="5" eb="7">
      <t>ホウホウ</t>
    </rPh>
    <phoneticPr fontId="1"/>
  </si>
  <si>
    <r>
      <rPr>
        <sz val="4"/>
        <color theme="1"/>
        <rFont val="ＭＳ Ｐゴシック"/>
        <family val="3"/>
        <charset val="128"/>
        <scheme val="minor"/>
      </rPr>
      <t>　　</t>
    </r>
    <r>
      <rPr>
        <sz val="11"/>
        <color theme="1"/>
        <rFont val="ＭＳ Ｐゴシック"/>
        <family val="2"/>
        <scheme val="minor"/>
      </rPr>
      <t xml:space="preserve">
　　苗木種類 ： 裸苗、コンテナ苗
　　植栽本数（本/ha） ： 3,000、2,500、2,000、1,500、1,000
　　地拵え方法 ： 人力地拵え、機械地拵え</t>
    </r>
    <rPh sb="5" eb="7">
      <t>ナエギ</t>
    </rPh>
    <rPh sb="7" eb="9">
      <t>シュルイ</t>
    </rPh>
    <rPh sb="12" eb="13">
      <t>ハダカ</t>
    </rPh>
    <rPh sb="13" eb="14">
      <t>ナエ</t>
    </rPh>
    <rPh sb="19" eb="20">
      <t>ナエ</t>
    </rPh>
    <rPh sb="23" eb="25">
      <t>ショクサイ</t>
    </rPh>
    <rPh sb="25" eb="27">
      <t>ホンスウ</t>
    </rPh>
    <rPh sb="28" eb="29">
      <t>ホン</t>
    </rPh>
    <rPh sb="76" eb="78">
      <t>ジンリキ</t>
    </rPh>
    <rPh sb="78" eb="80">
      <t>ジゴシラ</t>
    </rPh>
    <rPh sb="82" eb="84">
      <t>キカイ</t>
    </rPh>
    <rPh sb="84" eb="86">
      <t>ジゴシラ</t>
    </rPh>
    <phoneticPr fontId="1"/>
  </si>
  <si>
    <t>５　除間伐</t>
    <rPh sb="2" eb="3">
      <t>ジョ</t>
    </rPh>
    <rPh sb="3" eb="5">
      <t>カンバツ</t>
    </rPh>
    <phoneticPr fontId="1"/>
  </si>
  <si>
    <t xml:space="preserve">
　　伐期 ： 45年伐期、60年伐期
　　地域 ： 津軽、南部
　　（３で選択した植栽本数）</t>
    <rPh sb="3" eb="5">
      <t>バッキ</t>
    </rPh>
    <rPh sb="10" eb="11">
      <t>ネン</t>
    </rPh>
    <rPh sb="11" eb="13">
      <t>バッキ</t>
    </rPh>
    <rPh sb="16" eb="17">
      <t>ネン</t>
    </rPh>
    <rPh sb="17" eb="19">
      <t>バッキ</t>
    </rPh>
    <rPh sb="22" eb="24">
      <t>チイキ</t>
    </rPh>
    <rPh sb="27" eb="29">
      <t>ツガル</t>
    </rPh>
    <rPh sb="30" eb="32">
      <t>ナンブ</t>
    </rPh>
    <rPh sb="38" eb="40">
      <t>センタク</t>
    </rPh>
    <rPh sb="42" eb="44">
      <t>ショクサイ</t>
    </rPh>
    <rPh sb="44" eb="46">
      <t>ホンスウ</t>
    </rPh>
    <phoneticPr fontId="1"/>
  </si>
  <si>
    <t>一貫かさ上げ</t>
    <rPh sb="0" eb="2">
      <t>イッカン</t>
    </rPh>
    <rPh sb="4" eb="5">
      <t>ア</t>
    </rPh>
    <phoneticPr fontId="1"/>
  </si>
  <si>
    <t>スギ簡易施業コスト算出ツール</t>
    <rPh sb="2" eb="4">
      <t>カンイ</t>
    </rPh>
    <rPh sb="4" eb="6">
      <t>セギョウ</t>
    </rPh>
    <rPh sb="9" eb="11">
      <t>サンシュツ</t>
    </rPh>
    <phoneticPr fontId="1"/>
  </si>
  <si>
    <t>（地独）青森県産業技術センター林業研究所</t>
    <rPh sb="1" eb="2">
      <t>チ</t>
    </rPh>
    <rPh sb="2" eb="3">
      <t>ドク</t>
    </rPh>
    <rPh sb="4" eb="7">
      <t>アオモリケン</t>
    </rPh>
    <rPh sb="7" eb="9">
      <t>サンギョウ</t>
    </rPh>
    <rPh sb="9" eb="11">
      <t>ギジュツ</t>
    </rPh>
    <rPh sb="15" eb="17">
      <t>リンギョウ</t>
    </rPh>
    <rPh sb="17" eb="19">
      <t>ケンキュウ</t>
    </rPh>
    <rPh sb="19" eb="20">
      <t>ショ</t>
    </rPh>
    <phoneticPr fontId="1"/>
  </si>
  <si>
    <t>【入力票】</t>
    <rPh sb="1" eb="3">
      <t>ニュウリョク</t>
    </rPh>
    <rPh sb="3" eb="4">
      <t>ヒョウ</t>
    </rPh>
    <phoneticPr fontId="1"/>
  </si>
  <si>
    <t>【施業コスト算出結果】</t>
    <rPh sb="1" eb="3">
      <t>セギョウ</t>
    </rPh>
    <rPh sb="6" eb="8">
      <t>サンシュツ</t>
    </rPh>
    <rPh sb="8" eb="10">
      <t>ケッカ</t>
    </rPh>
    <phoneticPr fontId="1"/>
  </si>
  <si>
    <t>施業面積を入力してください</t>
    <phoneticPr fontId="1"/>
  </si>
  <si>
    <t>プルダウンから選択してください</t>
    <rPh sb="7" eb="9">
      <t>センタク</t>
    </rPh>
    <phoneticPr fontId="1"/>
  </si>
  <si>
    <t>入力票の条件の場合</t>
    <rPh sb="0" eb="2">
      <t>ニュウリョク</t>
    </rPh>
    <rPh sb="2" eb="3">
      <t>ヒョウ</t>
    </rPh>
    <rPh sb="4" eb="6">
      <t>ジョウケン</t>
    </rPh>
    <rPh sb="7" eb="9">
      <t>バアイ</t>
    </rPh>
    <phoneticPr fontId="1"/>
  </si>
  <si>
    <t>スギ</t>
    <phoneticPr fontId="1"/>
  </si>
  <si>
    <t>　　
　　下刈り方法 ：従来（連年下刈り）、省力（隔年下刈り）
　　下刈り年数 ： 5～10年 （地拵え方法 ： 人力、機械）、
　　（３で選択した地拵え方法 ）</t>
    <rPh sb="5" eb="7">
      <t>シタガ</t>
    </rPh>
    <rPh sb="8" eb="10">
      <t>ホウホウ</t>
    </rPh>
    <rPh sb="12" eb="14">
      <t>ジュウライ</t>
    </rPh>
    <rPh sb="15" eb="17">
      <t>レンネン</t>
    </rPh>
    <rPh sb="17" eb="19">
      <t>シタガ</t>
    </rPh>
    <rPh sb="22" eb="24">
      <t>ショウリョク</t>
    </rPh>
    <rPh sb="25" eb="27">
      <t>カクネン</t>
    </rPh>
    <rPh sb="27" eb="29">
      <t>シタガ</t>
    </rPh>
    <rPh sb="34" eb="36">
      <t>シタガ</t>
    </rPh>
    <rPh sb="37" eb="39">
      <t>ネンスウ</t>
    </rPh>
    <rPh sb="52" eb="54">
      <t>ホウホウ</t>
    </rPh>
    <rPh sb="57" eb="59">
      <t>ジンリキ</t>
    </rPh>
    <rPh sb="60" eb="62">
      <t>キカイ</t>
    </rPh>
    <phoneticPr fontId="1"/>
  </si>
  <si>
    <t>　　　　　　　　従来施業の場合
・機械地拵え
・裸苗、2,500本/ha植栽
・連年下刈り（1回/年×7年）
・60年伐期、除間伐有り</t>
    <rPh sb="8" eb="10">
      <t>ジュウライ</t>
    </rPh>
    <rPh sb="10" eb="12">
      <t>セギョウ</t>
    </rPh>
    <rPh sb="13" eb="15">
      <t>バアイ</t>
    </rPh>
    <rPh sb="17" eb="19">
      <t>キカイ</t>
    </rPh>
    <rPh sb="19" eb="21">
      <t>ジゴシラ</t>
    </rPh>
    <rPh sb="40" eb="42">
      <t>レンネン</t>
    </rPh>
    <rPh sb="42" eb="44">
      <t>シタガ</t>
    </rPh>
    <rPh sb="47" eb="48">
      <t>カイ</t>
    </rPh>
    <rPh sb="49" eb="50">
      <t>ネン</t>
    </rPh>
    <rPh sb="52" eb="53">
      <t>ネン</t>
    </rPh>
    <rPh sb="58" eb="59">
      <t>ネン</t>
    </rPh>
    <rPh sb="59" eb="61">
      <t>バッキ</t>
    </rPh>
    <rPh sb="62" eb="63">
      <t>ジョ</t>
    </rPh>
    <rPh sb="63" eb="65">
      <t>カンバツ</t>
    </rPh>
    <rPh sb="65" eb="66">
      <t>ア</t>
    </rPh>
    <phoneticPr fontId="1"/>
  </si>
  <si>
    <t>注）</t>
    <rPh sb="0" eb="1">
      <t>チュウ</t>
    </rPh>
    <phoneticPr fontId="1"/>
  </si>
  <si>
    <t>スギ簡易施業コスト算出ツール使用方法と注意事項</t>
    <rPh sb="2" eb="4">
      <t>カンイ</t>
    </rPh>
    <rPh sb="4" eb="6">
      <t>セギョウ</t>
    </rPh>
    <rPh sb="9" eb="11">
      <t>サンシュツ</t>
    </rPh>
    <rPh sb="14" eb="16">
      <t>シヨウ</t>
    </rPh>
    <rPh sb="16" eb="18">
      <t>ホウホウ</t>
    </rPh>
    <rPh sb="19" eb="21">
      <t>チュウイ</t>
    </rPh>
    <rPh sb="21" eb="23">
      <t>ジコウ</t>
    </rPh>
    <phoneticPr fontId="1"/>
  </si>
  <si>
    <t>【本ツールについて】</t>
    <rPh sb="1" eb="2">
      <t>ホン</t>
    </rPh>
    <phoneticPr fontId="1"/>
  </si>
  <si>
    <t>【入力方法】</t>
    <rPh sb="1" eb="3">
      <t>ニュウリョク</t>
    </rPh>
    <rPh sb="3" eb="5">
      <t>ホウホウ</t>
    </rPh>
    <phoneticPr fontId="1"/>
  </si>
  <si>
    <t>１．別シート「入力票」を選択してください。
２．「２ 面積」 の項目に、施業対象林の面積（ha）を数字で入力します。
３．「３ 苗木種類－植栽本数(1ha当たり)－地拵え方法」 の項目で、使用苗木、植栽本数(1ha当たり)、地拵え方法をプルダウンから選択します。
４．「４ 下刈り方法」 の項目で、下刈り方法（毎年下刈り、隔年下刈り）と下刈り実施年数、３の項目で選択した地拵え方法の組合せを選択します。
５．「５ 除間伐」 の項目で、伐期（４５年、６０年）と地方（津軽、南部）、３の項目で選択した植栽本数の組合せを選択します。
以上の操作により、入力した条件における地拵え-植栽-除間伐までの経費が算出されます。
経費は、入力票右の【施業コスト算出結果】「入力票の条件の場合」の欄に表示されます。
参考として、現在青森県で標準的に行われている施業方法の経費を「従来施業の場合」の欄に表示しています。</t>
    <rPh sb="2" eb="3">
      <t>ベツ</t>
    </rPh>
    <rPh sb="7" eb="9">
      <t>ニュウリョク</t>
    </rPh>
    <rPh sb="9" eb="10">
      <t>ヒョウ</t>
    </rPh>
    <rPh sb="12" eb="14">
      <t>センタク</t>
    </rPh>
    <rPh sb="28" eb="30">
      <t>メンセキ</t>
    </rPh>
    <rPh sb="33" eb="35">
      <t>コウモク</t>
    </rPh>
    <rPh sb="37" eb="39">
      <t>セギョウ</t>
    </rPh>
    <rPh sb="39" eb="41">
      <t>タイショウ</t>
    </rPh>
    <rPh sb="41" eb="42">
      <t>リン</t>
    </rPh>
    <rPh sb="43" eb="45">
      <t>メンセキ</t>
    </rPh>
    <rPh sb="50" eb="52">
      <t>スウジ</t>
    </rPh>
    <rPh sb="53" eb="55">
      <t>ニュウリョク</t>
    </rPh>
    <rPh sb="92" eb="94">
      <t>コウモク</t>
    </rPh>
    <rPh sb="96" eb="98">
      <t>シヨウ</t>
    </rPh>
    <rPh sb="98" eb="100">
      <t>ナエギ</t>
    </rPh>
    <rPh sb="101" eb="103">
      <t>ショクサイ</t>
    </rPh>
    <rPh sb="103" eb="105">
      <t>ホンスウ</t>
    </rPh>
    <rPh sb="114" eb="116">
      <t>ジゴシラ</t>
    </rPh>
    <rPh sb="117" eb="119">
      <t>ホウホウ</t>
    </rPh>
    <rPh sb="127" eb="129">
      <t>センタク</t>
    </rPh>
    <rPh sb="152" eb="154">
      <t>シタガ</t>
    </rPh>
    <rPh sb="155" eb="157">
      <t>ホウホウ</t>
    </rPh>
    <rPh sb="158" eb="160">
      <t>マイトシ</t>
    </rPh>
    <rPh sb="160" eb="162">
      <t>シタガ</t>
    </rPh>
    <rPh sb="164" eb="166">
      <t>カクネン</t>
    </rPh>
    <rPh sb="166" eb="168">
      <t>シタガ</t>
    </rPh>
    <rPh sb="171" eb="173">
      <t>シタガ</t>
    </rPh>
    <rPh sb="174" eb="176">
      <t>ジッシ</t>
    </rPh>
    <rPh sb="176" eb="178">
      <t>ネンスウ</t>
    </rPh>
    <rPh sb="181" eb="183">
      <t>コウモク</t>
    </rPh>
    <rPh sb="184" eb="186">
      <t>センタク</t>
    </rPh>
    <rPh sb="188" eb="190">
      <t>ジゴシラ</t>
    </rPh>
    <rPh sb="191" eb="193">
      <t>ホウホウ</t>
    </rPh>
    <rPh sb="194" eb="196">
      <t>クミアワ</t>
    </rPh>
    <rPh sb="198" eb="200">
      <t>センタク</t>
    </rPh>
    <rPh sb="211" eb="212">
      <t>ジョ</t>
    </rPh>
    <rPh sb="212" eb="214">
      <t>カンバツ</t>
    </rPh>
    <rPh sb="221" eb="223">
      <t>バッキ</t>
    </rPh>
    <rPh sb="226" eb="227">
      <t>ネン</t>
    </rPh>
    <rPh sb="230" eb="231">
      <t>ネン</t>
    </rPh>
    <rPh sb="233" eb="235">
      <t>チホウ</t>
    </rPh>
    <rPh sb="236" eb="238">
      <t>ツガル</t>
    </rPh>
    <rPh sb="239" eb="241">
      <t>ナンブ</t>
    </rPh>
    <rPh sb="245" eb="247">
      <t>コウモク</t>
    </rPh>
    <rPh sb="248" eb="250">
      <t>センタク</t>
    </rPh>
    <rPh sb="252" eb="254">
      <t>ショクサイ</t>
    </rPh>
    <rPh sb="254" eb="256">
      <t>ホンスウ</t>
    </rPh>
    <rPh sb="257" eb="259">
      <t>クミアワ</t>
    </rPh>
    <rPh sb="261" eb="263">
      <t>センタク</t>
    </rPh>
    <rPh sb="269" eb="271">
      <t>イジョウ</t>
    </rPh>
    <rPh sb="272" eb="274">
      <t>ソウサ</t>
    </rPh>
    <rPh sb="278" eb="280">
      <t>ニュウリョク</t>
    </rPh>
    <rPh sb="282" eb="284">
      <t>ジョウケン</t>
    </rPh>
    <rPh sb="288" eb="290">
      <t>ジゴシラ</t>
    </rPh>
    <rPh sb="292" eb="294">
      <t>ショクサイ</t>
    </rPh>
    <rPh sb="295" eb="296">
      <t>ジョ</t>
    </rPh>
    <rPh sb="296" eb="298">
      <t>カンバツ</t>
    </rPh>
    <rPh sb="301" eb="303">
      <t>ケイヒ</t>
    </rPh>
    <rPh sb="304" eb="306">
      <t>サンシュツ</t>
    </rPh>
    <rPh sb="312" eb="314">
      <t>ケイヒ</t>
    </rPh>
    <rPh sb="316" eb="318">
      <t>ニュウリョク</t>
    </rPh>
    <rPh sb="318" eb="319">
      <t>ヒョウ</t>
    </rPh>
    <rPh sb="319" eb="320">
      <t>ミギ</t>
    </rPh>
    <rPh sb="333" eb="335">
      <t>ニュウリョク</t>
    </rPh>
    <rPh sb="335" eb="336">
      <t>ヒョウ</t>
    </rPh>
    <rPh sb="337" eb="339">
      <t>ジョウケン</t>
    </rPh>
    <rPh sb="340" eb="342">
      <t>バアイ</t>
    </rPh>
    <rPh sb="344" eb="345">
      <t>ラン</t>
    </rPh>
    <rPh sb="346" eb="348">
      <t>ヒョウジ</t>
    </rPh>
    <rPh sb="355" eb="357">
      <t>サンコウ</t>
    </rPh>
    <rPh sb="361" eb="363">
      <t>ゲンザイ</t>
    </rPh>
    <rPh sb="363" eb="366">
      <t>アオモリケン</t>
    </rPh>
    <rPh sb="367" eb="370">
      <t>ヒョウジュンテキ</t>
    </rPh>
    <rPh sb="371" eb="372">
      <t>オコナ</t>
    </rPh>
    <rPh sb="377" eb="379">
      <t>セギョウ</t>
    </rPh>
    <rPh sb="379" eb="381">
      <t>ホウホウ</t>
    </rPh>
    <rPh sb="382" eb="384">
      <t>ケイヒ</t>
    </rPh>
    <rPh sb="386" eb="388">
      <t>ジュウライ</t>
    </rPh>
    <rPh sb="388" eb="390">
      <t>セギョウ</t>
    </rPh>
    <rPh sb="391" eb="393">
      <t>バアイ</t>
    </rPh>
    <rPh sb="397" eb="399">
      <t>ヒョウジ</t>
    </rPh>
    <phoneticPr fontId="1"/>
  </si>
  <si>
    <t xml:space="preserve">・本ツールは、青森県産業技術センター林業研究所が平成26年度から30年度に取組んだ研究課題「低コスト森林施業技術の高度化」により得られた各低コスト施業技術の調査データと青森県造林補助事業標準単価表を基にして作成したものです。
・本ツールは、皆伐後にスギの人工造林を考えている森林所有者が、どのような造林・保育を行うべきかの判断を支援することを目的に作成したものです。
・別シート「入力票」で、施業対象林の面積、使用苗木、植栽本数、地拵え方法、下刈り方法、伐期、地方を入力（プルダウンにより選択）していただくことで、大まかな施業経費を算出することができます。
・実際に施業を行う際には、森林組合等の林業事業体や各地域県民局の林業普及指導員等に相談して、所有林の立地環境や目標とする森林づくりに最適な施業方法をご検討ください。
</t>
    <rPh sb="1" eb="2">
      <t>ホン</t>
    </rPh>
    <rPh sb="7" eb="10">
      <t>アオモリケン</t>
    </rPh>
    <rPh sb="10" eb="12">
      <t>サンギョウ</t>
    </rPh>
    <rPh sb="12" eb="14">
      <t>ギジュツ</t>
    </rPh>
    <rPh sb="18" eb="20">
      <t>リンギョウ</t>
    </rPh>
    <rPh sb="20" eb="22">
      <t>ケンキュウ</t>
    </rPh>
    <rPh sb="22" eb="23">
      <t>ショ</t>
    </rPh>
    <rPh sb="24" eb="26">
      <t>ヘイセイ</t>
    </rPh>
    <rPh sb="28" eb="29">
      <t>ネン</t>
    </rPh>
    <rPh sb="29" eb="30">
      <t>ド</t>
    </rPh>
    <rPh sb="34" eb="36">
      <t>ネンド</t>
    </rPh>
    <rPh sb="37" eb="39">
      <t>トリク</t>
    </rPh>
    <rPh sb="41" eb="43">
      <t>ケンキュウ</t>
    </rPh>
    <rPh sb="43" eb="45">
      <t>カダイ</t>
    </rPh>
    <rPh sb="46" eb="47">
      <t>テイ</t>
    </rPh>
    <rPh sb="50" eb="52">
      <t>シンリン</t>
    </rPh>
    <rPh sb="52" eb="54">
      <t>セギョウ</t>
    </rPh>
    <rPh sb="54" eb="56">
      <t>ギジュツ</t>
    </rPh>
    <rPh sb="64" eb="65">
      <t>エ</t>
    </rPh>
    <rPh sb="103" eb="105">
      <t>サクセイ</t>
    </rPh>
    <rPh sb="172" eb="174">
      <t>モクテキ</t>
    </rPh>
    <rPh sb="175" eb="177">
      <t>サクセイ</t>
    </rPh>
    <rPh sb="187" eb="188">
      <t>ベツ</t>
    </rPh>
    <rPh sb="192" eb="194">
      <t>ニュウリョク</t>
    </rPh>
    <rPh sb="194" eb="195">
      <t>ヒョウ</t>
    </rPh>
    <rPh sb="198" eb="200">
      <t>セギョウ</t>
    </rPh>
    <rPh sb="200" eb="202">
      <t>タイショウ</t>
    </rPh>
    <rPh sb="202" eb="203">
      <t>リン</t>
    </rPh>
    <rPh sb="204" eb="206">
      <t>メンセキ</t>
    </rPh>
    <rPh sb="207" eb="209">
      <t>シヨウ</t>
    </rPh>
    <rPh sb="209" eb="211">
      <t>ナエギ</t>
    </rPh>
    <rPh sb="212" eb="214">
      <t>ショクサイ</t>
    </rPh>
    <rPh sb="214" eb="216">
      <t>ホンスウ</t>
    </rPh>
    <rPh sb="217" eb="219">
      <t>ジゴシラ</t>
    </rPh>
    <rPh sb="220" eb="222">
      <t>ホウホウ</t>
    </rPh>
    <rPh sb="223" eb="225">
      <t>シタガ</t>
    </rPh>
    <rPh sb="226" eb="228">
      <t>ホウホウ</t>
    </rPh>
    <rPh sb="229" eb="231">
      <t>バッキ</t>
    </rPh>
    <rPh sb="232" eb="234">
      <t>チホウ</t>
    </rPh>
    <rPh sb="235" eb="237">
      <t>ニュウリョク</t>
    </rPh>
    <rPh sb="246" eb="248">
      <t>センタク</t>
    </rPh>
    <rPh sb="259" eb="260">
      <t>オオ</t>
    </rPh>
    <rPh sb="263" eb="265">
      <t>セギョウ</t>
    </rPh>
    <rPh sb="265" eb="267">
      <t>ケイヒ</t>
    </rPh>
    <rPh sb="268" eb="270">
      <t>サンシュツ</t>
    </rPh>
    <phoneticPr fontId="1"/>
  </si>
  <si>
    <t>注）
・経費は平成３０年度人工造林樹種別標準単価表を基に算出しました。</t>
    <rPh sb="0" eb="1">
      <t>チュウ</t>
    </rPh>
    <rPh sb="4" eb="6">
      <t>ケイヒ</t>
    </rPh>
    <rPh sb="7" eb="9">
      <t>ヘイセイ</t>
    </rPh>
    <rPh sb="11" eb="13">
      <t>ネンド</t>
    </rPh>
    <rPh sb="13" eb="15">
      <t>ジンコウ</t>
    </rPh>
    <rPh sb="15" eb="17">
      <t>ゾウリン</t>
    </rPh>
    <rPh sb="17" eb="19">
      <t>ジュシュ</t>
    </rPh>
    <rPh sb="19" eb="20">
      <t>ベツ</t>
    </rPh>
    <rPh sb="20" eb="22">
      <t>ヒョウジュン</t>
    </rPh>
    <rPh sb="22" eb="24">
      <t>タンカ</t>
    </rPh>
    <rPh sb="24" eb="25">
      <t>ヒョウ</t>
    </rPh>
    <rPh sb="26" eb="27">
      <t>モト</t>
    </rPh>
    <rPh sb="28" eb="30">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</si>
</sst>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0_ "/>
    <numFmt numFmtId="178" formatCode="#,##0_);[Red]\(#,##0\)"/>
    <numFmt numFmtId="179" formatCode="#,##0_ "/>
    <numFmt numFmtId="180" formatCode="#,##0_);\(#,##0\)"/>
  </numFmts>
  <fonts count="2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28"/>
      <color theme="1"/>
      <name val="ＭＳ Ｐゴシック"/>
      <family val="2"/>
      <scheme val="minor"/>
    </font>
    <font>
      <sz val="28"/>
      <color theme="1"/>
      <name val="ＭＳ Ｐゴシック"/>
      <family val="3"/>
      <charset val="128"/>
      <scheme val="minor"/>
    </font>
    <font>
      <sz val="11"/>
      <color theme="1"/>
      <name val="ＭＳ Ｐゴシック"/>
      <family val="2"/>
      <scheme val="minor"/>
    </font>
    <font>
      <sz val="11"/>
      <color rgb="FF0000FF"/>
      <name val="ＭＳ Ｐゴシック"/>
      <family val="2"/>
      <scheme val="minor"/>
    </font>
    <font>
      <sz val="11"/>
      <color rgb="FF0000FF"/>
      <name val="ＭＳ Ｐゴシック"/>
      <family val="3"/>
      <charset val="128"/>
      <scheme val="minor"/>
    </font>
    <font>
      <sz val="12"/>
      <name val="ＭＳ ゴシック"/>
      <family val="3"/>
      <charset val="128"/>
    </font>
    <font>
      <sz val="11"/>
      <name val="ＭＳ ゴシック"/>
      <family val="3"/>
      <charset val="128"/>
    </font>
    <font>
      <sz val="11"/>
      <color theme="0" tint="-0.499984740745262"/>
      <name val="ＭＳ Ｐゴシック"/>
      <family val="3"/>
      <charset val="128"/>
      <scheme val="minor"/>
    </font>
    <font>
      <sz val="9"/>
      <color theme="0" tint="-0.499984740745262"/>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2"/>
      <color theme="1"/>
      <name val="ＭＳ ゴシック"/>
      <family val="3"/>
      <charset val="128"/>
    </font>
    <font>
      <b/>
      <sz val="11"/>
      <color theme="1"/>
      <name val="ＭＳ Ｐゴシック"/>
      <family val="3"/>
      <charset val="128"/>
      <scheme val="minor"/>
    </font>
    <font>
      <sz val="4"/>
      <color theme="1"/>
      <name val="ＭＳ Ｐゴシック"/>
      <family val="3"/>
      <charset val="128"/>
      <scheme val="minor"/>
    </font>
    <font>
      <sz val="11"/>
      <color theme="1"/>
      <name val="ＭＳ Ｐゴシック"/>
      <family val="3"/>
      <charset val="128"/>
      <scheme val="minor"/>
    </font>
    <font>
      <sz val="14"/>
      <color theme="1"/>
      <name val="ＭＳ ゴシック"/>
      <family val="3"/>
      <charset val="128"/>
    </font>
    <font>
      <sz val="8"/>
      <color theme="1"/>
      <name val="ＭＳ Ｐゴシック"/>
      <family val="2"/>
      <scheme val="minor"/>
    </font>
    <font>
      <sz val="12"/>
      <color theme="1"/>
      <name val="ＭＳ Ｐゴシック"/>
      <family val="2"/>
      <scheme val="minor"/>
    </font>
    <font>
      <sz val="9"/>
      <color theme="1"/>
      <name val="ＭＳ Ｐゴシック"/>
      <family val="2"/>
      <scheme val="minor"/>
    </font>
    <font>
      <sz val="10.5"/>
      <color theme="1"/>
      <name val="ＭＳ Ｐゴシック"/>
      <family val="2"/>
      <scheme val="minor"/>
    </font>
    <font>
      <sz val="11"/>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FFFF66"/>
        <bgColor indexed="64"/>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indexed="64"/>
      </top>
      <bottom style="medium">
        <color auto="1"/>
      </bottom>
      <diagonal/>
    </border>
    <border>
      <left style="thin">
        <color auto="1"/>
      </left>
      <right style="medium">
        <color indexed="64"/>
      </right>
      <top style="thin">
        <color indexed="64"/>
      </top>
      <bottom style="medium">
        <color auto="1"/>
      </bottom>
      <diagonal/>
    </border>
    <border>
      <left style="medium">
        <color auto="1"/>
      </left>
      <right style="thin">
        <color auto="1"/>
      </right>
      <top style="medium">
        <color auto="1"/>
      </top>
      <bottom style="thin">
        <color indexed="64"/>
      </bottom>
      <diagonal/>
    </border>
    <border>
      <left style="thin">
        <color auto="1"/>
      </left>
      <right style="medium">
        <color indexed="64"/>
      </right>
      <top style="medium">
        <color auto="1"/>
      </top>
      <bottom style="thin">
        <color indexed="64"/>
      </bottom>
      <diagonal/>
    </border>
    <border>
      <left style="medium">
        <color auto="1"/>
      </left>
      <right style="thin">
        <color auto="1"/>
      </right>
      <top/>
      <bottom style="thin">
        <color indexed="64"/>
      </bottom>
      <diagonal/>
    </border>
    <border>
      <left style="thin">
        <color auto="1"/>
      </left>
      <right style="medium">
        <color indexed="64"/>
      </right>
      <top/>
      <bottom style="thin">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2">
    <xf numFmtId="0" fontId="0" fillId="0" borderId="0"/>
    <xf numFmtId="38" fontId="8" fillId="0" borderId="0" applyFont="0" applyFill="0" applyBorder="0" applyAlignment="0" applyProtection="0">
      <alignment vertical="center"/>
    </xf>
  </cellStyleXfs>
  <cellXfs count="175">
    <xf numFmtId="0" fontId="0" fillId="0" borderId="0" xfId="0"/>
    <xf numFmtId="0" fontId="0" fillId="0" borderId="1" xfId="0" applyBorder="1"/>
    <xf numFmtId="0" fontId="0" fillId="0" borderId="0" xfId="0" applyBorder="1"/>
    <xf numFmtId="0" fontId="2" fillId="0" borderId="1" xfId="0" applyFont="1" applyBorder="1" applyAlignment="1">
      <alignment horizontal="center"/>
    </xf>
    <xf numFmtId="0" fontId="3" fillId="0" borderId="1" xfId="0" applyFont="1" applyBorder="1"/>
    <xf numFmtId="0" fontId="3" fillId="0" borderId="0" xfId="0" applyFont="1"/>
    <xf numFmtId="0" fontId="3" fillId="0" borderId="1" xfId="0" applyFont="1" applyBorder="1" applyAlignment="1">
      <alignment horizontal="center"/>
    </xf>
    <xf numFmtId="0" fontId="0" fillId="0" borderId="0" xfId="0" applyFill="1" applyBorder="1"/>
    <xf numFmtId="0" fontId="0" fillId="0" borderId="0" xfId="0" applyFill="1"/>
    <xf numFmtId="0" fontId="0" fillId="0" borderId="4" xfId="0" applyBorder="1"/>
    <xf numFmtId="0" fontId="0" fillId="0" borderId="5" xfId="0" applyBorder="1"/>
    <xf numFmtId="0" fontId="0" fillId="0" borderId="7" xfId="0" applyBorder="1"/>
    <xf numFmtId="0" fontId="0" fillId="0" borderId="6" xfId="0" applyBorder="1"/>
    <xf numFmtId="0" fontId="0" fillId="4" borderId="0" xfId="0" applyFill="1" applyBorder="1"/>
    <xf numFmtId="0" fontId="0" fillId="0" borderId="0" xfId="0" applyAlignment="1">
      <alignment vertical="top"/>
    </xf>
    <xf numFmtId="0" fontId="14" fillId="0" borderId="0" xfId="0" applyFont="1" applyBorder="1"/>
    <xf numFmtId="0" fontId="15" fillId="0" borderId="0" xfId="0" applyFont="1" applyBorder="1"/>
    <xf numFmtId="0" fontId="13" fillId="0" borderId="0" xfId="0" applyFont="1" applyBorder="1"/>
    <xf numFmtId="0" fontId="0" fillId="0" borderId="0" xfId="0" applyAlignment="1">
      <alignment horizontal="left" vertical="center"/>
    </xf>
    <xf numFmtId="0" fontId="0" fillId="4" borderId="0" xfId="0" applyFill="1"/>
    <xf numFmtId="178" fontId="0" fillId="4" borderId="0" xfId="0" applyNumberFormat="1" applyFill="1" applyBorder="1"/>
    <xf numFmtId="0" fontId="0" fillId="4" borderId="0" xfId="0" applyFill="1" applyAlignment="1">
      <alignment horizontal="right"/>
    </xf>
    <xf numFmtId="0" fontId="0" fillId="4" borderId="0" xfId="0" applyFill="1" applyBorder="1" applyAlignment="1">
      <alignment horizontal="right"/>
    </xf>
    <xf numFmtId="179" fontId="0" fillId="4" borderId="0" xfId="0" applyNumberFormat="1" applyFill="1" applyBorder="1"/>
    <xf numFmtId="178" fontId="0" fillId="3" borderId="0" xfId="0" applyNumberFormat="1" applyFill="1" applyBorder="1"/>
    <xf numFmtId="178" fontId="11" fillId="0" borderId="12" xfId="0" applyNumberFormat="1" applyFont="1" applyBorder="1" applyAlignment="1">
      <alignment horizontal="right"/>
    </xf>
    <xf numFmtId="178" fontId="11" fillId="0" borderId="14" xfId="0" applyNumberFormat="1" applyFont="1" applyBorder="1" applyAlignment="1">
      <alignment horizontal="right"/>
    </xf>
    <xf numFmtId="178" fontId="11" fillId="0" borderId="19" xfId="0" applyNumberFormat="1" applyFont="1" applyBorder="1" applyAlignment="1">
      <alignment horizontal="right"/>
    </xf>
    <xf numFmtId="178" fontId="12" fillId="0" borderId="13" xfId="1" applyNumberFormat="1" applyFont="1" applyBorder="1" applyAlignment="1">
      <alignment horizontal="center"/>
    </xf>
    <xf numFmtId="178" fontId="12" fillId="0" borderId="18" xfId="1" applyNumberFormat="1" applyFont="1" applyBorder="1" applyAlignment="1">
      <alignment horizontal="center"/>
    </xf>
    <xf numFmtId="178" fontId="12" fillId="0" borderId="11" xfId="1" applyNumberFormat="1" applyFont="1" applyBorder="1" applyAlignment="1">
      <alignment horizontal="center"/>
    </xf>
    <xf numFmtId="178" fontId="0" fillId="0" borderId="0" xfId="0" applyNumberFormat="1"/>
    <xf numFmtId="178" fontId="12" fillId="0" borderId="20" xfId="1" applyNumberFormat="1" applyFont="1" applyBorder="1" applyAlignment="1">
      <alignment horizontal="center"/>
    </xf>
    <xf numFmtId="178" fontId="12" fillId="0" borderId="15" xfId="1" applyNumberFormat="1" applyFont="1" applyBorder="1" applyAlignment="1">
      <alignment horizontal="center"/>
    </xf>
    <xf numFmtId="178" fontId="12" fillId="0" borderId="21" xfId="1" applyNumberFormat="1" applyFont="1" applyBorder="1" applyAlignment="1">
      <alignment horizontal="center"/>
    </xf>
    <xf numFmtId="178" fontId="11" fillId="0" borderId="16" xfId="0" applyNumberFormat="1" applyFont="1" applyBorder="1" applyAlignment="1">
      <alignment horizontal="right"/>
    </xf>
    <xf numFmtId="178" fontId="12" fillId="0" borderId="22" xfId="1" applyNumberFormat="1" applyFont="1" applyBorder="1" applyAlignment="1">
      <alignment horizontal="center"/>
    </xf>
    <xf numFmtId="178" fontId="11" fillId="0" borderId="23" xfId="0" applyNumberFormat="1" applyFont="1" applyBorder="1" applyAlignment="1">
      <alignment horizontal="right"/>
    </xf>
    <xf numFmtId="0" fontId="0" fillId="0" borderId="0" xfId="0" applyAlignment="1">
      <alignment horizontal="left" vertical="center"/>
    </xf>
    <xf numFmtId="0" fontId="0" fillId="0" borderId="0" xfId="0" applyAlignment="1">
      <alignment horizontal="center"/>
    </xf>
    <xf numFmtId="179" fontId="17" fillId="0" borderId="19" xfId="0" applyNumberFormat="1" applyFont="1" applyBorder="1"/>
    <xf numFmtId="179" fontId="17" fillId="0" borderId="0" xfId="0" applyNumberFormat="1" applyFont="1" applyBorder="1"/>
    <xf numFmtId="178" fontId="12" fillId="0" borderId="0" xfId="1" applyNumberFormat="1" applyFont="1" applyBorder="1" applyAlignment="1">
      <alignment horizontal="center"/>
    </xf>
    <xf numFmtId="178" fontId="11" fillId="0" borderId="0" xfId="0" applyNumberFormat="1" applyFont="1" applyBorder="1" applyAlignment="1">
      <alignment horizontal="right"/>
    </xf>
    <xf numFmtId="179" fontId="17" fillId="0" borderId="12" xfId="0" applyNumberFormat="1" applyFont="1" applyBorder="1"/>
    <xf numFmtId="179" fontId="0" fillId="2" borderId="20" xfId="0" applyNumberFormat="1" applyFill="1" applyBorder="1"/>
    <xf numFmtId="179" fontId="0" fillId="2" borderId="24" xfId="0" applyNumberFormat="1" applyFill="1" applyBorder="1"/>
    <xf numFmtId="179" fontId="0" fillId="2" borderId="25" xfId="0" applyNumberFormat="1" applyFill="1" applyBorder="1"/>
    <xf numFmtId="179" fontId="0" fillId="3" borderId="26" xfId="0" applyNumberFormat="1" applyFill="1" applyBorder="1"/>
    <xf numFmtId="179" fontId="0" fillId="3" borderId="24" xfId="0" applyNumberFormat="1" applyFill="1" applyBorder="1"/>
    <xf numFmtId="179" fontId="9" fillId="3" borderId="24" xfId="0" applyNumberFormat="1" applyFont="1" applyFill="1" applyBorder="1"/>
    <xf numFmtId="179" fontId="9" fillId="3" borderId="25" xfId="0" applyNumberFormat="1" applyFont="1" applyFill="1" applyBorder="1"/>
    <xf numFmtId="179" fontId="17" fillId="0" borderId="16" xfId="0" applyNumberFormat="1" applyFont="1" applyBorder="1"/>
    <xf numFmtId="179" fontId="0" fillId="0" borderId="10" xfId="0" applyNumberFormat="1" applyBorder="1"/>
    <xf numFmtId="180" fontId="0" fillId="0" borderId="10" xfId="0" applyNumberFormat="1" applyBorder="1"/>
    <xf numFmtId="0" fontId="16" fillId="0" borderId="0" xfId="0" applyFont="1" applyFill="1" applyAlignment="1">
      <alignment horizontal="center" vertical="center"/>
    </xf>
    <xf numFmtId="179" fontId="0" fillId="0" borderId="0" xfId="0" applyNumberFormat="1" applyFill="1" applyBorder="1"/>
    <xf numFmtId="0" fontId="15" fillId="0" borderId="0" xfId="0" applyFont="1" applyFill="1" applyBorder="1"/>
    <xf numFmtId="0" fontId="9" fillId="0" borderId="0" xfId="0" applyFont="1" applyAlignment="1">
      <alignment horizontal="center"/>
    </xf>
    <xf numFmtId="179" fontId="10" fillId="2" borderId="0" xfId="0" applyNumberFormat="1" applyFont="1" applyFill="1"/>
    <xf numFmtId="0" fontId="0" fillId="0" borderId="8" xfId="0" applyBorder="1"/>
    <xf numFmtId="179" fontId="0" fillId="0" borderId="7" xfId="0" applyNumberFormat="1" applyBorder="1"/>
    <xf numFmtId="179" fontId="0" fillId="0" borderId="6" xfId="0" applyNumberFormat="1" applyBorder="1"/>
    <xf numFmtId="0" fontId="0" fillId="0" borderId="0" xfId="0" applyAlignment="1">
      <alignment horizontal="left" vertical="center"/>
    </xf>
    <xf numFmtId="179" fontId="9" fillId="3" borderId="10" xfId="0" applyNumberFormat="1" applyFont="1" applyFill="1" applyBorder="1"/>
    <xf numFmtId="177" fontId="0" fillId="2" borderId="0" xfId="0" applyNumberFormat="1" applyFill="1" applyBorder="1"/>
    <xf numFmtId="177" fontId="0" fillId="3" borderId="0" xfId="0" applyNumberFormat="1" applyFill="1" applyBorder="1"/>
    <xf numFmtId="177" fontId="0" fillId="0" borderId="0" xfId="0" applyNumberFormat="1" applyFill="1" applyBorder="1"/>
    <xf numFmtId="0" fontId="2" fillId="0" borderId="0" xfId="0" applyFont="1"/>
    <xf numFmtId="0" fontId="18" fillId="5" borderId="0" xfId="0" applyFont="1" applyFill="1" applyAlignment="1" applyProtection="1">
      <alignment vertical="center"/>
      <protection locked="0"/>
    </xf>
    <xf numFmtId="0" fontId="0" fillId="5" borderId="0" xfId="0" applyFill="1" applyProtection="1">
      <protection locked="0"/>
    </xf>
    <xf numFmtId="0" fontId="0" fillId="4" borderId="0" xfId="0" applyFill="1" applyAlignment="1" applyProtection="1">
      <alignment horizontal="center" vertical="center"/>
      <protection locked="0"/>
    </xf>
    <xf numFmtId="0" fontId="0" fillId="5" borderId="0" xfId="0" applyFill="1" applyAlignment="1" applyProtection="1">
      <alignment vertical="center"/>
      <protection locked="0"/>
    </xf>
    <xf numFmtId="0" fontId="22" fillId="5" borderId="0" xfId="0" applyFont="1" applyFill="1" applyBorder="1" applyAlignment="1" applyProtection="1">
      <alignment horizontal="center" vertical="center"/>
      <protection locked="0"/>
    </xf>
    <xf numFmtId="176" fontId="0" fillId="4" borderId="10" xfId="0" applyNumberFormat="1" applyFill="1" applyBorder="1" applyAlignment="1" applyProtection="1">
      <alignment horizontal="center" vertical="center"/>
      <protection locked="0"/>
    </xf>
    <xf numFmtId="0" fontId="24" fillId="5" borderId="0" xfId="0" applyFont="1" applyFill="1" applyBorder="1" applyAlignment="1" applyProtection="1">
      <alignment horizontal="center" vertical="top"/>
      <protection locked="0"/>
    </xf>
    <xf numFmtId="179" fontId="0" fillId="4" borderId="10" xfId="0" applyNumberFormat="1" applyFill="1" applyBorder="1" applyAlignment="1" applyProtection="1">
      <alignment horizontal="center" vertical="center"/>
      <protection locked="0"/>
    </xf>
    <xf numFmtId="0" fontId="0" fillId="5" borderId="0" xfId="0" applyFill="1" applyAlignment="1" applyProtection="1">
      <alignment vertical="top" wrapText="1"/>
      <protection locked="0"/>
    </xf>
    <xf numFmtId="0" fontId="0" fillId="5" borderId="0" xfId="0" applyFill="1" applyAlignment="1" applyProtection="1">
      <alignment vertical="top"/>
      <protection locked="0"/>
    </xf>
    <xf numFmtId="0" fontId="0" fillId="4" borderId="10" xfId="0" applyFill="1" applyBorder="1" applyAlignment="1" applyProtection="1">
      <alignment horizontal="center" vertical="center"/>
      <protection locked="0"/>
    </xf>
    <xf numFmtId="0" fontId="0" fillId="0" borderId="0" xfId="0" applyProtection="1">
      <protection locked="0"/>
    </xf>
    <xf numFmtId="0" fontId="2" fillId="5" borderId="0" xfId="0" applyFont="1" applyFill="1" applyProtection="1">
      <protection locked="0"/>
    </xf>
    <xf numFmtId="0" fontId="23" fillId="5" borderId="0" xfId="0" applyFont="1" applyFill="1" applyBorder="1" applyAlignment="1" applyProtection="1">
      <alignment horizontal="center"/>
      <protection locked="0"/>
    </xf>
    <xf numFmtId="0" fontId="23" fillId="6" borderId="0" xfId="0" applyFont="1" applyFill="1" applyBorder="1" applyAlignment="1" applyProtection="1">
      <alignment horizontal="center"/>
      <protection locked="0"/>
    </xf>
    <xf numFmtId="0" fontId="23" fillId="6" borderId="0" xfId="0" applyFont="1" applyFill="1" applyBorder="1" applyAlignment="1" applyProtection="1">
      <protection locked="0"/>
    </xf>
    <xf numFmtId="0" fontId="2" fillId="6" borderId="0" xfId="0" applyFont="1" applyFill="1" applyProtection="1">
      <protection locked="0"/>
    </xf>
    <xf numFmtId="0" fontId="0" fillId="6" borderId="0" xfId="0" applyFill="1" applyProtection="1">
      <protection locked="0"/>
    </xf>
    <xf numFmtId="0" fontId="3" fillId="5" borderId="0" xfId="0" applyFont="1" applyFill="1" applyAlignment="1" applyProtection="1">
      <alignment horizontal="left"/>
      <protection locked="0"/>
    </xf>
    <xf numFmtId="179" fontId="0" fillId="5" borderId="0" xfId="0" applyNumberFormat="1" applyFill="1" applyAlignment="1" applyProtection="1">
      <alignment horizontal="center"/>
      <protection locked="0"/>
    </xf>
    <xf numFmtId="179" fontId="0" fillId="6" borderId="0" xfId="0" applyNumberFormat="1" applyFill="1" applyProtection="1">
      <protection locked="0"/>
    </xf>
    <xf numFmtId="179" fontId="0" fillId="5" borderId="0" xfId="0" applyNumberFormat="1"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protection locked="0"/>
    </xf>
    <xf numFmtId="0" fontId="0" fillId="6" borderId="0" xfId="0" applyFill="1" applyBorder="1" applyProtection="1">
      <protection locked="0"/>
    </xf>
    <xf numFmtId="0" fontId="0" fillId="6" borderId="0" xfId="0" applyFill="1" applyProtection="1"/>
    <xf numFmtId="0" fontId="0" fillId="4" borderId="29" xfId="0" applyFill="1" applyBorder="1" applyProtection="1"/>
    <xf numFmtId="0" fontId="0" fillId="4" borderId="0" xfId="0" applyFill="1" applyBorder="1" applyProtection="1"/>
    <xf numFmtId="0" fontId="0" fillId="4" borderId="30" xfId="0" applyFill="1" applyBorder="1" applyProtection="1"/>
    <xf numFmtId="0" fontId="0" fillId="3" borderId="29" xfId="0" applyFill="1" applyBorder="1" applyProtection="1"/>
    <xf numFmtId="0" fontId="0" fillId="3" borderId="0" xfId="0" applyFill="1" applyBorder="1" applyProtection="1"/>
    <xf numFmtId="0" fontId="0" fillId="3" borderId="30" xfId="0" applyFill="1" applyBorder="1" applyProtection="1"/>
    <xf numFmtId="178" fontId="0" fillId="7" borderId="0" xfId="0" applyNumberFormat="1" applyFill="1" applyBorder="1" applyProtection="1"/>
    <xf numFmtId="178" fontId="0" fillId="5" borderId="0" xfId="0" applyNumberFormat="1" applyFill="1" applyBorder="1" applyProtection="1"/>
    <xf numFmtId="0" fontId="0" fillId="4" borderId="29" xfId="0" applyFill="1" applyBorder="1" applyAlignment="1" applyProtection="1">
      <alignment horizontal="right"/>
    </xf>
    <xf numFmtId="0" fontId="0" fillId="4" borderId="0" xfId="0" applyFill="1" applyBorder="1" applyAlignment="1" applyProtection="1">
      <alignment horizontal="right"/>
    </xf>
    <xf numFmtId="178" fontId="0" fillId="4" borderId="0" xfId="0" applyNumberFormat="1" applyFill="1" applyBorder="1" applyProtection="1"/>
    <xf numFmtId="0" fontId="0" fillId="3" borderId="29" xfId="0" applyFill="1" applyBorder="1" applyAlignment="1" applyProtection="1">
      <alignment horizontal="right"/>
    </xf>
    <xf numFmtId="0" fontId="0" fillId="3" borderId="0" xfId="0" applyFill="1" applyBorder="1" applyAlignment="1" applyProtection="1">
      <alignment horizontal="right"/>
    </xf>
    <xf numFmtId="178" fontId="0" fillId="3" borderId="0" xfId="0" applyNumberFormat="1" applyFill="1" applyBorder="1" applyProtection="1"/>
    <xf numFmtId="179" fontId="0" fillId="4" borderId="0" xfId="0" applyNumberFormat="1" applyFill="1" applyBorder="1" applyProtection="1"/>
    <xf numFmtId="179" fontId="0" fillId="4" borderId="30" xfId="0" applyNumberFormat="1" applyFill="1" applyBorder="1" applyProtection="1"/>
    <xf numFmtId="179" fontId="0" fillId="6" borderId="0" xfId="0" applyNumberFormat="1" applyFill="1" applyProtection="1"/>
    <xf numFmtId="179" fontId="0" fillId="3" borderId="0" xfId="0" applyNumberFormat="1" applyFill="1" applyBorder="1" applyProtection="1"/>
    <xf numFmtId="179" fontId="0" fillId="3" borderId="30" xfId="0" applyNumberFormat="1" applyFill="1" applyBorder="1" applyProtection="1"/>
    <xf numFmtId="0" fontId="0" fillId="4" borderId="31" xfId="0" applyFill="1" applyBorder="1" applyProtection="1"/>
    <xf numFmtId="0" fontId="0" fillId="4" borderId="32" xfId="0" applyFill="1" applyBorder="1" applyProtection="1"/>
    <xf numFmtId="0" fontId="0" fillId="4" borderId="33" xfId="0" applyFill="1" applyBorder="1" applyProtection="1"/>
    <xf numFmtId="0" fontId="0" fillId="3" borderId="31" xfId="0" applyFill="1" applyBorder="1" applyProtection="1"/>
    <xf numFmtId="0" fontId="0" fillId="3" borderId="32" xfId="0" applyFill="1" applyBorder="1" applyProtection="1"/>
    <xf numFmtId="0" fontId="0" fillId="3" borderId="33" xfId="0" applyFill="1" applyBorder="1" applyProtection="1"/>
    <xf numFmtId="0" fontId="0" fillId="0" borderId="0" xfId="0" applyAlignment="1">
      <alignment horizontal="right"/>
    </xf>
    <xf numFmtId="0" fontId="3" fillId="5" borderId="0" xfId="0" applyFont="1" applyFill="1" applyAlignment="1" applyProtection="1">
      <alignment horizontal="left"/>
      <protection locked="0"/>
    </xf>
    <xf numFmtId="0" fontId="0" fillId="0" borderId="0" xfId="0" applyAlignment="1">
      <alignment horizontal="center"/>
    </xf>
    <xf numFmtId="0" fontId="21" fillId="5" borderId="0" xfId="0" applyFont="1" applyFill="1" applyBorder="1" applyAlignment="1" applyProtection="1">
      <alignment horizontal="center" vertical="center"/>
      <protection locked="0"/>
    </xf>
    <xf numFmtId="0" fontId="21" fillId="5" borderId="17" xfId="0" applyFont="1" applyFill="1" applyBorder="1" applyAlignment="1" applyProtection="1">
      <alignment horizontal="center" vertical="center"/>
      <protection locked="0"/>
    </xf>
    <xf numFmtId="0" fontId="2" fillId="5" borderId="0" xfId="0" applyFont="1" applyFill="1" applyAlignment="1" applyProtection="1">
      <alignment horizontal="left"/>
      <protection locked="0"/>
    </xf>
    <xf numFmtId="0" fontId="3" fillId="5" borderId="0" xfId="0" applyFont="1" applyFill="1" applyAlignment="1" applyProtection="1">
      <alignment horizontal="left"/>
      <protection locked="0"/>
    </xf>
    <xf numFmtId="0" fontId="26" fillId="5" borderId="0" xfId="0" applyFont="1" applyFill="1" applyAlignment="1" applyProtection="1">
      <alignment horizontal="left" vertical="top" wrapText="1"/>
      <protection locked="0"/>
    </xf>
    <xf numFmtId="0" fontId="26" fillId="5" borderId="0" xfId="0" applyFont="1" applyFill="1" applyAlignment="1" applyProtection="1">
      <alignment horizontal="left" vertical="top"/>
      <protection locked="0"/>
    </xf>
    <xf numFmtId="0" fontId="25" fillId="6" borderId="0" xfId="0" applyFont="1" applyFill="1" applyAlignment="1" applyProtection="1">
      <alignment horizontal="left" vertical="top" wrapText="1"/>
      <protection locked="0"/>
    </xf>
    <xf numFmtId="0" fontId="23" fillId="5" borderId="17" xfId="0" applyFont="1" applyFill="1" applyBorder="1" applyAlignment="1" applyProtection="1">
      <alignment horizontal="center"/>
      <protection locked="0"/>
    </xf>
    <xf numFmtId="0" fontId="2" fillId="6" borderId="0" xfId="0" applyFont="1" applyFill="1" applyAlignment="1" applyProtection="1">
      <alignment horizontal="left" vertical="top"/>
      <protection locked="0"/>
    </xf>
    <xf numFmtId="0" fontId="16" fillId="4" borderId="27"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6" fillId="4" borderId="29"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34"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3" borderId="2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6" fillId="3" borderId="28" xfId="0" applyFont="1" applyFill="1" applyBorder="1" applyAlignment="1" applyProtection="1">
      <alignment horizontal="left" vertical="center" wrapText="1"/>
    </xf>
    <xf numFmtId="0" fontId="16" fillId="3" borderId="29"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0" fontId="16" fillId="3" borderId="30" xfId="0" applyFont="1" applyFill="1" applyBorder="1" applyAlignment="1" applyProtection="1">
      <alignment horizontal="left" vertical="center" wrapText="1"/>
    </xf>
    <xf numFmtId="0" fontId="16" fillId="3" borderId="34"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6" fillId="3" borderId="35" xfId="0" applyFont="1" applyFill="1" applyBorder="1" applyAlignment="1" applyProtection="1">
      <alignment horizontal="left" vertical="center" wrapText="1"/>
    </xf>
    <xf numFmtId="0" fontId="2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0" xfId="0" applyFill="1" applyAlignment="1" applyProtection="1">
      <alignment horizontal="left" vertical="top"/>
      <protection locked="0"/>
    </xf>
    <xf numFmtId="0" fontId="0" fillId="4" borderId="29" xfId="0" applyFill="1" applyBorder="1" applyAlignment="1" applyProtection="1">
      <alignment horizontal="right" vertical="center"/>
    </xf>
    <xf numFmtId="0" fontId="0" fillId="4" borderId="0" xfId="0" applyFill="1" applyBorder="1" applyAlignment="1" applyProtection="1">
      <alignment horizontal="right" vertical="center"/>
    </xf>
    <xf numFmtId="0" fontId="0" fillId="3" borderId="29" xfId="0" applyFill="1" applyBorder="1" applyAlignment="1" applyProtection="1">
      <alignment horizontal="right" vertical="center"/>
    </xf>
    <xf numFmtId="0" fontId="0" fillId="3" borderId="0" xfId="0" applyFill="1" applyBorder="1" applyAlignment="1" applyProtection="1">
      <alignment horizontal="right" vertical="center"/>
    </xf>
    <xf numFmtId="0" fontId="16" fillId="4" borderId="0" xfId="0" applyFont="1" applyFill="1" applyAlignment="1">
      <alignment horizontal="center" vertical="center"/>
    </xf>
    <xf numFmtId="0" fontId="0" fillId="4" borderId="0" xfId="0" applyFill="1" applyBorder="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56" fontId="0" fillId="0" borderId="2" xfId="0" applyNumberFormat="1" applyBorder="1" applyAlignment="1">
      <alignment horizontal="center" vertical="center"/>
    </xf>
    <xf numFmtId="5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56" fontId="0" fillId="0" borderId="0" xfId="0" applyNumberFormat="1" applyBorder="1" applyAlignment="1">
      <alignment horizontal="center" vertical="center"/>
    </xf>
    <xf numFmtId="0" fontId="0" fillId="0" borderId="0" xfId="0" applyBorder="1" applyAlignment="1">
      <alignment horizontal="center" vertical="center"/>
    </xf>
    <xf numFmtId="0" fontId="3" fillId="0" borderId="1" xfId="0" applyFont="1" applyBorder="1" applyAlignment="1">
      <alignment horizontal="center"/>
    </xf>
    <xf numFmtId="0" fontId="0" fillId="0" borderId="0" xfId="0" applyAlignment="1">
      <alignment horizont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6"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EEEEEE"/>
      <color rgb="FFFFFFFF"/>
      <color rgb="FF0000FF"/>
      <color rgb="FFDDDDDD"/>
      <color rgb="FFFFFF99"/>
      <color rgb="FFFB8275"/>
      <color rgb="FFD1A5F5"/>
      <color rgb="FFB46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EEEEE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workbookViewId="0">
      <selection activeCell="N32" sqref="N32"/>
    </sheetView>
  </sheetViews>
  <sheetFormatPr defaultRowHeight="13.15" x14ac:dyDescent="0.15"/>
  <cols>
    <col min="1" max="1" width="1.375" customWidth="1"/>
    <col min="2" max="7" width="11.625" customWidth="1"/>
    <col min="8" max="8" width="13.375" customWidth="1"/>
    <col min="9" max="9" width="1.375" customWidth="1"/>
  </cols>
  <sheetData>
    <row r="1" spans="1:9" ht="17.350000000000001" thickBot="1" x14ac:dyDescent="0.25">
      <c r="A1" s="81"/>
      <c r="B1" s="125" t="s">
        <v>122</v>
      </c>
      <c r="C1" s="125"/>
      <c r="D1" s="125"/>
      <c r="E1" s="125"/>
      <c r="F1" s="125"/>
      <c r="G1" s="125"/>
      <c r="H1" s="125"/>
      <c r="I1" s="82"/>
    </row>
    <row r="2" spans="1:9" ht="17.350000000000001" thickTop="1" x14ac:dyDescent="0.2">
      <c r="A2" s="81"/>
      <c r="B2" s="126" t="s">
        <v>123</v>
      </c>
      <c r="C2" s="127"/>
      <c r="D2" s="127"/>
      <c r="E2" s="124"/>
      <c r="F2" s="124"/>
      <c r="G2" s="124"/>
      <c r="H2" s="124"/>
      <c r="I2" s="82"/>
    </row>
    <row r="3" spans="1:9" x14ac:dyDescent="0.15">
      <c r="A3" s="70"/>
      <c r="B3" s="127"/>
      <c r="C3" s="127"/>
      <c r="D3" s="127"/>
      <c r="E3" s="70"/>
      <c r="F3" s="70"/>
      <c r="G3" s="70"/>
      <c r="H3" s="70"/>
      <c r="I3" s="70"/>
    </row>
    <row r="4" spans="1:9" x14ac:dyDescent="0.15">
      <c r="A4" s="70"/>
      <c r="B4" s="128" t="s">
        <v>126</v>
      </c>
      <c r="C4" s="129"/>
      <c r="D4" s="129"/>
      <c r="E4" s="129"/>
      <c r="F4" s="129"/>
      <c r="G4" s="129"/>
      <c r="H4" s="129"/>
      <c r="I4" s="70"/>
    </row>
    <row r="5" spans="1:9" x14ac:dyDescent="0.15">
      <c r="A5" s="70"/>
      <c r="B5" s="129"/>
      <c r="C5" s="129"/>
      <c r="D5" s="129"/>
      <c r="E5" s="129"/>
      <c r="F5" s="129"/>
      <c r="G5" s="129"/>
      <c r="H5" s="129"/>
      <c r="I5" s="70"/>
    </row>
    <row r="6" spans="1:9" x14ac:dyDescent="0.15">
      <c r="A6" s="70"/>
      <c r="B6" s="129"/>
      <c r="C6" s="129"/>
      <c r="D6" s="129"/>
      <c r="E6" s="129"/>
      <c r="F6" s="129"/>
      <c r="G6" s="129"/>
      <c r="H6" s="129"/>
      <c r="I6" s="70"/>
    </row>
    <row r="7" spans="1:9" x14ac:dyDescent="0.15">
      <c r="A7" s="70"/>
      <c r="B7" s="129"/>
      <c r="C7" s="129"/>
      <c r="D7" s="129"/>
      <c r="E7" s="129"/>
      <c r="F7" s="129"/>
      <c r="G7" s="129"/>
      <c r="H7" s="129"/>
      <c r="I7" s="70"/>
    </row>
    <row r="8" spans="1:9" x14ac:dyDescent="0.15">
      <c r="A8" s="70"/>
      <c r="B8" s="129"/>
      <c r="C8" s="129"/>
      <c r="D8" s="129"/>
      <c r="E8" s="129"/>
      <c r="F8" s="129"/>
      <c r="G8" s="129"/>
      <c r="H8" s="129"/>
      <c r="I8" s="70"/>
    </row>
    <row r="9" spans="1:9" x14ac:dyDescent="0.15">
      <c r="A9" s="70"/>
      <c r="B9" s="129"/>
      <c r="C9" s="129"/>
      <c r="D9" s="129"/>
      <c r="E9" s="129"/>
      <c r="F9" s="129"/>
      <c r="G9" s="129"/>
      <c r="H9" s="129"/>
      <c r="I9" s="70"/>
    </row>
    <row r="10" spans="1:9" x14ac:dyDescent="0.15">
      <c r="A10" s="70"/>
      <c r="B10" s="129"/>
      <c r="C10" s="129"/>
      <c r="D10" s="129"/>
      <c r="E10" s="129"/>
      <c r="F10" s="129"/>
      <c r="G10" s="129"/>
      <c r="H10" s="129"/>
      <c r="I10" s="70"/>
    </row>
    <row r="11" spans="1:9" x14ac:dyDescent="0.15">
      <c r="A11" s="70"/>
      <c r="B11" s="129"/>
      <c r="C11" s="129"/>
      <c r="D11" s="129"/>
      <c r="E11" s="129"/>
      <c r="F11" s="129"/>
      <c r="G11" s="129"/>
      <c r="H11" s="129"/>
      <c r="I11" s="70"/>
    </row>
    <row r="12" spans="1:9" x14ac:dyDescent="0.15">
      <c r="A12" s="70"/>
      <c r="B12" s="129"/>
      <c r="C12" s="129"/>
      <c r="D12" s="129"/>
      <c r="E12" s="129"/>
      <c r="F12" s="129"/>
      <c r="G12" s="129"/>
      <c r="H12" s="129"/>
      <c r="I12" s="70"/>
    </row>
    <row r="13" spans="1:9" x14ac:dyDescent="0.15">
      <c r="A13" s="70"/>
      <c r="B13" s="129"/>
      <c r="C13" s="129"/>
      <c r="D13" s="129"/>
      <c r="E13" s="129"/>
      <c r="F13" s="129"/>
      <c r="G13" s="129"/>
      <c r="H13" s="129"/>
      <c r="I13" s="70"/>
    </row>
    <row r="14" spans="1:9" x14ac:dyDescent="0.15">
      <c r="A14" s="70"/>
      <c r="B14" s="129"/>
      <c r="C14" s="129"/>
      <c r="D14" s="129"/>
      <c r="E14" s="129"/>
      <c r="F14" s="129"/>
      <c r="G14" s="129"/>
      <c r="H14" s="129"/>
      <c r="I14" s="70"/>
    </row>
    <row r="15" spans="1:9" x14ac:dyDescent="0.15">
      <c r="A15" s="70"/>
      <c r="B15" s="129"/>
      <c r="C15" s="129"/>
      <c r="D15" s="129"/>
      <c r="E15" s="129"/>
      <c r="F15" s="129"/>
      <c r="G15" s="129"/>
      <c r="H15" s="129"/>
      <c r="I15" s="70"/>
    </row>
    <row r="16" spans="1:9" x14ac:dyDescent="0.15">
      <c r="A16" s="70"/>
      <c r="B16" s="129"/>
      <c r="C16" s="129"/>
      <c r="D16" s="129"/>
      <c r="E16" s="129"/>
      <c r="F16" s="129"/>
      <c r="G16" s="129"/>
      <c r="H16" s="129"/>
      <c r="I16" s="70"/>
    </row>
    <row r="17" spans="1:9" x14ac:dyDescent="0.15">
      <c r="A17" s="70"/>
      <c r="B17" s="129"/>
      <c r="C17" s="129"/>
      <c r="D17" s="129"/>
      <c r="E17" s="129"/>
      <c r="F17" s="129"/>
      <c r="G17" s="129"/>
      <c r="H17" s="129"/>
      <c r="I17" s="70"/>
    </row>
    <row r="18" spans="1:9" x14ac:dyDescent="0.15">
      <c r="A18" s="70"/>
      <c r="B18" s="129"/>
      <c r="C18" s="129"/>
      <c r="D18" s="129"/>
      <c r="E18" s="129"/>
      <c r="F18" s="129"/>
      <c r="G18" s="129"/>
      <c r="H18" s="129"/>
      <c r="I18" s="70"/>
    </row>
    <row r="19" spans="1:9" x14ac:dyDescent="0.15">
      <c r="A19" s="70"/>
      <c r="B19" s="126" t="s">
        <v>124</v>
      </c>
      <c r="C19" s="127"/>
      <c r="D19" s="127"/>
      <c r="E19" s="70"/>
      <c r="F19" s="70"/>
      <c r="G19" s="70"/>
      <c r="H19" s="70"/>
      <c r="I19" s="70"/>
    </row>
    <row r="20" spans="1:9" x14ac:dyDescent="0.15">
      <c r="A20" s="70"/>
      <c r="B20" s="127"/>
      <c r="C20" s="127"/>
      <c r="D20" s="127"/>
      <c r="E20" s="70"/>
      <c r="F20" s="70"/>
      <c r="G20" s="70"/>
      <c r="H20" s="70"/>
      <c r="I20" s="70"/>
    </row>
    <row r="21" spans="1:9" x14ac:dyDescent="0.15">
      <c r="A21" s="70"/>
      <c r="B21" s="127"/>
      <c r="C21" s="127"/>
      <c r="D21" s="127"/>
      <c r="E21" s="70"/>
      <c r="F21" s="70"/>
      <c r="G21" s="70"/>
      <c r="H21" s="70"/>
      <c r="I21" s="70"/>
    </row>
    <row r="22" spans="1:9" x14ac:dyDescent="0.15">
      <c r="A22" s="70"/>
      <c r="B22" s="128" t="s">
        <v>125</v>
      </c>
      <c r="C22" s="129"/>
      <c r="D22" s="129"/>
      <c r="E22" s="129"/>
      <c r="F22" s="129"/>
      <c r="G22" s="129"/>
      <c r="H22" s="129"/>
      <c r="I22" s="70"/>
    </row>
    <row r="23" spans="1:9" x14ac:dyDescent="0.15">
      <c r="A23" s="70"/>
      <c r="B23" s="129"/>
      <c r="C23" s="129"/>
      <c r="D23" s="129"/>
      <c r="E23" s="129"/>
      <c r="F23" s="129"/>
      <c r="G23" s="129"/>
      <c r="H23" s="129"/>
      <c r="I23" s="70"/>
    </row>
    <row r="24" spans="1:9" x14ac:dyDescent="0.15">
      <c r="A24" s="70"/>
      <c r="B24" s="129"/>
      <c r="C24" s="129"/>
      <c r="D24" s="129"/>
      <c r="E24" s="129"/>
      <c r="F24" s="129"/>
      <c r="G24" s="129"/>
      <c r="H24" s="129"/>
      <c r="I24" s="70"/>
    </row>
    <row r="25" spans="1:9" x14ac:dyDescent="0.15">
      <c r="A25" s="70"/>
      <c r="B25" s="129"/>
      <c r="C25" s="129"/>
      <c r="D25" s="129"/>
      <c r="E25" s="129"/>
      <c r="F25" s="129"/>
      <c r="G25" s="129"/>
      <c r="H25" s="129"/>
      <c r="I25" s="70"/>
    </row>
    <row r="26" spans="1:9" x14ac:dyDescent="0.15">
      <c r="A26" s="70"/>
      <c r="B26" s="129"/>
      <c r="C26" s="129"/>
      <c r="D26" s="129"/>
      <c r="E26" s="129"/>
      <c r="F26" s="129"/>
      <c r="G26" s="129"/>
      <c r="H26" s="129"/>
      <c r="I26" s="70"/>
    </row>
    <row r="27" spans="1:9" x14ac:dyDescent="0.15">
      <c r="A27" s="70"/>
      <c r="B27" s="129"/>
      <c r="C27" s="129"/>
      <c r="D27" s="129"/>
      <c r="E27" s="129"/>
      <c r="F27" s="129"/>
      <c r="G27" s="129"/>
      <c r="H27" s="129"/>
      <c r="I27" s="70"/>
    </row>
    <row r="28" spans="1:9" x14ac:dyDescent="0.15">
      <c r="A28" s="70"/>
      <c r="B28" s="129"/>
      <c r="C28" s="129"/>
      <c r="D28" s="129"/>
      <c r="E28" s="129"/>
      <c r="F28" s="129"/>
      <c r="G28" s="129"/>
      <c r="H28" s="129"/>
      <c r="I28" s="70"/>
    </row>
    <row r="29" spans="1:9" x14ac:dyDescent="0.15">
      <c r="A29" s="70"/>
      <c r="B29" s="129"/>
      <c r="C29" s="129"/>
      <c r="D29" s="129"/>
      <c r="E29" s="129"/>
      <c r="F29" s="129"/>
      <c r="G29" s="129"/>
      <c r="H29" s="129"/>
      <c r="I29" s="70"/>
    </row>
    <row r="30" spans="1:9" x14ac:dyDescent="0.15">
      <c r="A30" s="70"/>
      <c r="B30" s="129"/>
      <c r="C30" s="129"/>
      <c r="D30" s="129"/>
      <c r="E30" s="129"/>
      <c r="F30" s="129"/>
      <c r="G30" s="129"/>
      <c r="H30" s="129"/>
      <c r="I30" s="70"/>
    </row>
    <row r="31" spans="1:9" x14ac:dyDescent="0.15">
      <c r="A31" s="70"/>
      <c r="B31" s="129"/>
      <c r="C31" s="129"/>
      <c r="D31" s="129"/>
      <c r="E31" s="129"/>
      <c r="F31" s="129"/>
      <c r="G31" s="129"/>
      <c r="H31" s="129"/>
      <c r="I31" s="70"/>
    </row>
    <row r="32" spans="1:9" x14ac:dyDescent="0.15">
      <c r="A32" s="70"/>
      <c r="B32" s="129"/>
      <c r="C32" s="129"/>
      <c r="D32" s="129"/>
      <c r="E32" s="129"/>
      <c r="F32" s="129"/>
      <c r="G32" s="129"/>
      <c r="H32" s="129"/>
      <c r="I32" s="70"/>
    </row>
    <row r="33" spans="1:9" x14ac:dyDescent="0.15">
      <c r="A33" s="70"/>
      <c r="B33" s="129"/>
      <c r="C33" s="129"/>
      <c r="D33" s="129"/>
      <c r="E33" s="129"/>
      <c r="F33" s="129"/>
      <c r="G33" s="129"/>
      <c r="H33" s="129"/>
      <c r="I33" s="70"/>
    </row>
    <row r="34" spans="1:9" x14ac:dyDescent="0.15">
      <c r="A34" s="70"/>
      <c r="B34" s="129"/>
      <c r="C34" s="129"/>
      <c r="D34" s="129"/>
      <c r="E34" s="129"/>
      <c r="F34" s="129"/>
      <c r="G34" s="129"/>
      <c r="H34" s="129"/>
      <c r="I34" s="70"/>
    </row>
    <row r="35" spans="1:9" x14ac:dyDescent="0.15">
      <c r="A35" s="70"/>
      <c r="B35" s="129"/>
      <c r="C35" s="129"/>
      <c r="D35" s="129"/>
      <c r="E35" s="129"/>
      <c r="F35" s="129"/>
      <c r="G35" s="129"/>
      <c r="H35" s="129"/>
      <c r="I35" s="70"/>
    </row>
    <row r="36" spans="1:9" x14ac:dyDescent="0.15">
      <c r="A36" s="70"/>
      <c r="B36" s="129"/>
      <c r="C36" s="129"/>
      <c r="D36" s="129"/>
      <c r="E36" s="129"/>
      <c r="F36" s="129"/>
      <c r="G36" s="129"/>
      <c r="H36" s="129"/>
      <c r="I36" s="70"/>
    </row>
    <row r="37" spans="1:9" x14ac:dyDescent="0.15">
      <c r="A37" s="70"/>
      <c r="B37" s="129"/>
      <c r="C37" s="129"/>
      <c r="D37" s="129"/>
      <c r="E37" s="129"/>
      <c r="F37" s="129"/>
      <c r="G37" s="129"/>
      <c r="H37" s="129"/>
      <c r="I37" s="70"/>
    </row>
    <row r="38" spans="1:9" x14ac:dyDescent="0.15">
      <c r="A38" s="70"/>
      <c r="B38" s="129"/>
      <c r="C38" s="129"/>
      <c r="D38" s="129"/>
      <c r="E38" s="129"/>
      <c r="F38" s="129"/>
      <c r="G38" s="129"/>
      <c r="H38" s="129"/>
      <c r="I38" s="70"/>
    </row>
    <row r="39" spans="1:9" x14ac:dyDescent="0.15">
      <c r="A39" s="70"/>
      <c r="B39" s="129"/>
      <c r="C39" s="129"/>
      <c r="D39" s="129"/>
      <c r="E39" s="129"/>
      <c r="F39" s="129"/>
      <c r="G39" s="129"/>
      <c r="H39" s="129"/>
      <c r="I39" s="70"/>
    </row>
    <row r="40" spans="1:9" x14ac:dyDescent="0.15">
      <c r="A40" s="70"/>
      <c r="B40" s="129"/>
      <c r="C40" s="129"/>
      <c r="D40" s="129"/>
      <c r="E40" s="129"/>
      <c r="F40" s="129"/>
      <c r="G40" s="129"/>
      <c r="H40" s="129"/>
      <c r="I40" s="70"/>
    </row>
    <row r="41" spans="1:9" ht="16.649999999999999" x14ac:dyDescent="0.2">
      <c r="A41" s="70"/>
      <c r="B41" s="122"/>
      <c r="C41" s="122"/>
      <c r="D41" s="122"/>
      <c r="E41" s="70"/>
      <c r="F41" s="70"/>
      <c r="G41" s="70"/>
      <c r="H41" s="70"/>
      <c r="I41" s="70"/>
    </row>
    <row r="42" spans="1:9" x14ac:dyDescent="0.15">
      <c r="A42" s="70"/>
      <c r="B42" s="72"/>
      <c r="C42" s="70"/>
      <c r="D42" s="70"/>
      <c r="E42" s="70"/>
      <c r="F42" s="91"/>
      <c r="G42" s="91"/>
      <c r="H42" s="70"/>
      <c r="I42" s="70"/>
    </row>
    <row r="43" spans="1:9" x14ac:dyDescent="0.15">
      <c r="B43" s="14"/>
      <c r="F43" s="123"/>
      <c r="G43" s="123"/>
    </row>
  </sheetData>
  <mergeCells count="5">
    <mergeCell ref="B1:H1"/>
    <mergeCell ref="B2:D3"/>
    <mergeCell ref="B4:H18"/>
    <mergeCell ref="B19:D21"/>
    <mergeCell ref="B22:H4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31"/>
  <sheetViews>
    <sheetView tabSelected="1" topLeftCell="E2" zoomScaleNormal="100" zoomScaleSheetLayoutView="100" workbookViewId="0">
      <selection activeCell="V24" sqref="V24"/>
    </sheetView>
  </sheetViews>
  <sheetFormatPr defaultRowHeight="13.15" x14ac:dyDescent="0.15"/>
  <cols>
    <col min="1" max="1" width="1.375" customWidth="1"/>
    <col min="2" max="2" width="17.625" customWidth="1"/>
    <col min="3" max="3" width="5.75" customWidth="1"/>
    <col min="4" max="4" width="18.875" customWidth="1"/>
    <col min="5" max="5" width="7.125" customWidth="1"/>
    <col min="6" max="6" width="24.375" customWidth="1"/>
    <col min="7" max="7" width="8.625" customWidth="1"/>
    <col min="8" max="8" width="2.625" customWidth="1"/>
    <col min="9" max="10" width="1.375" customWidth="1"/>
    <col min="11" max="11" width="10" customWidth="1"/>
    <col min="12" max="12" width="17.625" customWidth="1"/>
    <col min="13" max="13" width="13.625" customWidth="1"/>
    <col min="14" max="14" width="1.875" customWidth="1"/>
    <col min="15" max="15" width="1.375" customWidth="1"/>
    <col min="16" max="16" width="10" customWidth="1"/>
    <col min="17" max="17" width="17.875" customWidth="1"/>
    <col min="18" max="18" width="13.625" customWidth="1"/>
    <col min="19" max="19" width="1.875" customWidth="1"/>
    <col min="20" max="20" width="1.375" customWidth="1"/>
  </cols>
  <sheetData>
    <row r="1" spans="1:20" s="68" customFormat="1" ht="27.7" customHeight="1" thickBot="1" x14ac:dyDescent="0.25">
      <c r="A1" s="81"/>
      <c r="B1" s="125" t="s">
        <v>111</v>
      </c>
      <c r="C1" s="125"/>
      <c r="D1" s="125"/>
      <c r="E1" s="131" t="s">
        <v>112</v>
      </c>
      <c r="F1" s="131"/>
      <c r="G1" s="131"/>
      <c r="H1" s="131"/>
      <c r="I1" s="82"/>
      <c r="J1" s="83"/>
      <c r="K1" s="84"/>
      <c r="L1" s="85"/>
      <c r="M1" s="85"/>
      <c r="N1" s="85"/>
      <c r="O1" s="85"/>
      <c r="P1" s="85"/>
      <c r="Q1" s="85"/>
      <c r="R1" s="85"/>
      <c r="S1" s="85"/>
      <c r="T1" s="85"/>
    </row>
    <row r="2" spans="1:20" ht="9" customHeight="1" thickTop="1" x14ac:dyDescent="0.15">
      <c r="A2" s="70"/>
      <c r="B2" s="70"/>
      <c r="C2" s="70"/>
      <c r="D2" s="70"/>
      <c r="E2" s="70"/>
      <c r="F2" s="70"/>
      <c r="G2" s="70"/>
      <c r="H2" s="70"/>
      <c r="I2" s="70"/>
      <c r="J2" s="86"/>
      <c r="K2" s="132" t="s">
        <v>114</v>
      </c>
      <c r="L2" s="132"/>
      <c r="M2" s="132"/>
      <c r="N2" s="132"/>
      <c r="O2" s="86"/>
      <c r="P2" s="86"/>
      <c r="Q2" s="86"/>
      <c r="R2" s="86"/>
      <c r="S2" s="86"/>
      <c r="T2" s="86"/>
    </row>
    <row r="3" spans="1:20" ht="9" customHeight="1" x14ac:dyDescent="0.15">
      <c r="A3" s="70"/>
      <c r="B3" s="126" t="s">
        <v>113</v>
      </c>
      <c r="C3" s="127"/>
      <c r="D3" s="127"/>
      <c r="E3" s="70"/>
      <c r="F3" s="70"/>
      <c r="G3" s="70"/>
      <c r="H3" s="70"/>
      <c r="I3" s="70"/>
      <c r="J3" s="86"/>
      <c r="K3" s="132"/>
      <c r="L3" s="132"/>
      <c r="M3" s="132"/>
      <c r="N3" s="132"/>
      <c r="O3" s="86"/>
      <c r="P3" s="86"/>
      <c r="Q3" s="86"/>
      <c r="R3" s="86"/>
      <c r="S3" s="86"/>
      <c r="T3" s="86"/>
    </row>
    <row r="4" spans="1:20" ht="9" customHeight="1" thickBot="1" x14ac:dyDescent="0.2">
      <c r="A4" s="70"/>
      <c r="B4" s="127"/>
      <c r="C4" s="127"/>
      <c r="D4" s="127"/>
      <c r="E4" s="70"/>
      <c r="F4" s="70"/>
      <c r="G4" s="70"/>
      <c r="H4" s="70"/>
      <c r="I4" s="70"/>
      <c r="J4" s="86"/>
      <c r="K4" s="132"/>
      <c r="L4" s="132"/>
      <c r="M4" s="132"/>
      <c r="N4" s="132"/>
      <c r="O4" s="86"/>
      <c r="P4" s="86"/>
      <c r="Q4" s="86"/>
      <c r="R4" s="86"/>
      <c r="S4" s="86"/>
      <c r="T4" s="86"/>
    </row>
    <row r="5" spans="1:20" ht="9" customHeight="1" x14ac:dyDescent="0.15">
      <c r="A5" s="70"/>
      <c r="B5" s="127"/>
      <c r="C5" s="127"/>
      <c r="D5" s="127"/>
      <c r="E5" s="70"/>
      <c r="F5" s="70"/>
      <c r="G5" s="70"/>
      <c r="H5" s="70"/>
      <c r="I5" s="70"/>
      <c r="J5" s="86"/>
      <c r="K5" s="133" t="s">
        <v>117</v>
      </c>
      <c r="L5" s="134"/>
      <c r="M5" s="134"/>
      <c r="N5" s="135"/>
      <c r="O5" s="86"/>
      <c r="P5" s="142" t="s">
        <v>120</v>
      </c>
      <c r="Q5" s="143"/>
      <c r="R5" s="143"/>
      <c r="S5" s="144"/>
      <c r="T5" s="86"/>
    </row>
    <row r="6" spans="1:20" ht="9" customHeight="1" x14ac:dyDescent="0.2">
      <c r="A6" s="70"/>
      <c r="B6" s="87"/>
      <c r="C6" s="87"/>
      <c r="D6" s="87"/>
      <c r="E6" s="70"/>
      <c r="F6" s="70"/>
      <c r="G6" s="70"/>
      <c r="H6" s="70"/>
      <c r="I6" s="70"/>
      <c r="J6" s="86"/>
      <c r="K6" s="136"/>
      <c r="L6" s="137"/>
      <c r="M6" s="137"/>
      <c r="N6" s="138"/>
      <c r="O6" s="86"/>
      <c r="P6" s="145"/>
      <c r="Q6" s="146"/>
      <c r="R6" s="146"/>
      <c r="S6" s="147"/>
      <c r="T6" s="86"/>
    </row>
    <row r="7" spans="1:20" ht="24.95" customHeight="1" x14ac:dyDescent="0.15">
      <c r="A7" s="70"/>
      <c r="B7" s="69" t="s">
        <v>103</v>
      </c>
      <c r="C7" s="70"/>
      <c r="D7" s="70"/>
      <c r="E7" s="70"/>
      <c r="F7" s="71" t="s">
        <v>118</v>
      </c>
      <c r="G7" s="70"/>
      <c r="H7" s="70"/>
      <c r="I7" s="70"/>
      <c r="J7" s="86"/>
      <c r="K7" s="136"/>
      <c r="L7" s="137"/>
      <c r="M7" s="137"/>
      <c r="N7" s="138"/>
      <c r="O7" s="95"/>
      <c r="P7" s="145"/>
      <c r="Q7" s="146"/>
      <c r="R7" s="146"/>
      <c r="S7" s="147"/>
      <c r="T7" s="86"/>
    </row>
    <row r="8" spans="1:20" ht="24.95" customHeight="1" x14ac:dyDescent="0.15">
      <c r="A8" s="70"/>
      <c r="B8" s="72"/>
      <c r="C8" s="70"/>
      <c r="D8" s="70"/>
      <c r="E8" s="70"/>
      <c r="F8" s="70"/>
      <c r="G8" s="70"/>
      <c r="H8" s="70"/>
      <c r="I8" s="70"/>
      <c r="J8" s="86"/>
      <c r="K8" s="136"/>
      <c r="L8" s="137"/>
      <c r="M8" s="137"/>
      <c r="N8" s="138"/>
      <c r="O8" s="95"/>
      <c r="P8" s="145"/>
      <c r="Q8" s="146"/>
      <c r="R8" s="146"/>
      <c r="S8" s="147"/>
      <c r="T8" s="86"/>
    </row>
    <row r="9" spans="1:20" ht="10.050000000000001" customHeight="1" thickBot="1" x14ac:dyDescent="0.2">
      <c r="A9" s="70"/>
      <c r="B9" s="72"/>
      <c r="C9" s="70"/>
      <c r="D9" s="70"/>
      <c r="E9" s="70"/>
      <c r="F9" s="73" t="s">
        <v>115</v>
      </c>
      <c r="G9" s="70"/>
      <c r="H9" s="70"/>
      <c r="I9" s="70"/>
      <c r="J9" s="86"/>
      <c r="K9" s="139"/>
      <c r="L9" s="140"/>
      <c r="M9" s="140"/>
      <c r="N9" s="141"/>
      <c r="O9" s="95"/>
      <c r="P9" s="148"/>
      <c r="Q9" s="149"/>
      <c r="R9" s="149"/>
      <c r="S9" s="150"/>
      <c r="T9" s="86"/>
    </row>
    <row r="10" spans="1:20" ht="24.95" customHeight="1" thickTop="1" thickBot="1" x14ac:dyDescent="0.2">
      <c r="A10" s="70"/>
      <c r="B10" s="69" t="s">
        <v>104</v>
      </c>
      <c r="C10" s="70"/>
      <c r="D10" s="70"/>
      <c r="E10" s="70"/>
      <c r="F10" s="74">
        <v>1</v>
      </c>
      <c r="G10" s="70" t="s">
        <v>25</v>
      </c>
      <c r="H10" s="70"/>
      <c r="I10" s="70"/>
      <c r="J10" s="86"/>
      <c r="K10" s="96" t="s">
        <v>28</v>
      </c>
      <c r="L10" s="97"/>
      <c r="M10" s="97"/>
      <c r="N10" s="98"/>
      <c r="O10" s="95"/>
      <c r="P10" s="99" t="s">
        <v>28</v>
      </c>
      <c r="Q10" s="100"/>
      <c r="R10" s="100"/>
      <c r="S10" s="101"/>
      <c r="T10" s="86"/>
    </row>
    <row r="11" spans="1:20" ht="24.95" customHeight="1" x14ac:dyDescent="0.15">
      <c r="A11" s="70"/>
      <c r="B11" s="72"/>
      <c r="C11" s="70"/>
      <c r="D11" s="70"/>
      <c r="E11" s="70"/>
      <c r="F11" s="75"/>
      <c r="G11" s="70"/>
      <c r="H11" s="70"/>
      <c r="I11" s="70"/>
      <c r="J11" s="86"/>
      <c r="K11" s="154" t="s">
        <v>26</v>
      </c>
      <c r="L11" s="155"/>
      <c r="M11" s="102">
        <f>結果1!C13</f>
        <v>2619040</v>
      </c>
      <c r="N11" s="98"/>
      <c r="O11" s="95"/>
      <c r="P11" s="156" t="s">
        <v>26</v>
      </c>
      <c r="Q11" s="157"/>
      <c r="R11" s="103">
        <f>'【地拵え-植栽-苗木】'!E5+下刈り!B11+除間伐!B13</f>
        <v>2619040</v>
      </c>
      <c r="S11" s="101"/>
      <c r="T11" s="86"/>
    </row>
    <row r="12" spans="1:20" ht="10.050000000000001" customHeight="1" thickBot="1" x14ac:dyDescent="0.2">
      <c r="A12" s="70"/>
      <c r="B12" s="72"/>
      <c r="C12" s="70"/>
      <c r="D12" s="70"/>
      <c r="E12" s="70"/>
      <c r="F12" s="73" t="s">
        <v>116</v>
      </c>
      <c r="G12" s="70"/>
      <c r="H12" s="70"/>
      <c r="I12" s="70"/>
      <c r="J12" s="86"/>
      <c r="K12" s="104"/>
      <c r="L12" s="105"/>
      <c r="M12" s="106"/>
      <c r="N12" s="98"/>
      <c r="O12" s="95"/>
      <c r="P12" s="107"/>
      <c r="Q12" s="108"/>
      <c r="R12" s="109"/>
      <c r="S12" s="101"/>
      <c r="T12" s="86"/>
    </row>
    <row r="13" spans="1:20" ht="24.95" customHeight="1" thickBot="1" x14ac:dyDescent="0.2">
      <c r="A13" s="70"/>
      <c r="B13" s="69" t="s">
        <v>105</v>
      </c>
      <c r="C13" s="70"/>
      <c r="D13" s="70"/>
      <c r="E13" s="70"/>
      <c r="F13" s="76" t="s">
        <v>37</v>
      </c>
      <c r="G13" s="70"/>
      <c r="H13" s="70"/>
      <c r="I13" s="70"/>
      <c r="J13" s="86"/>
      <c r="K13" s="154" t="s">
        <v>27</v>
      </c>
      <c r="L13" s="155"/>
      <c r="M13" s="102">
        <f>F10*M11</f>
        <v>2619040</v>
      </c>
      <c r="N13" s="98"/>
      <c r="O13" s="95"/>
      <c r="P13" s="156" t="s">
        <v>27</v>
      </c>
      <c r="Q13" s="157"/>
      <c r="R13" s="103">
        <f>F10*R11</f>
        <v>2619040</v>
      </c>
      <c r="S13" s="101"/>
      <c r="T13" s="86"/>
    </row>
    <row r="14" spans="1:20" ht="9" customHeight="1" x14ac:dyDescent="0.15">
      <c r="A14" s="70"/>
      <c r="B14" s="151" t="s">
        <v>107</v>
      </c>
      <c r="C14" s="152"/>
      <c r="D14" s="152"/>
      <c r="E14" s="152"/>
      <c r="F14" s="152"/>
      <c r="G14" s="88"/>
      <c r="H14" s="70"/>
      <c r="I14" s="70"/>
      <c r="J14" s="86"/>
      <c r="K14" s="96"/>
      <c r="L14" s="97"/>
      <c r="M14" s="106"/>
      <c r="N14" s="98"/>
      <c r="O14" s="95"/>
      <c r="P14" s="99"/>
      <c r="Q14" s="100"/>
      <c r="R14" s="109"/>
      <c r="S14" s="101"/>
      <c r="T14" s="86"/>
    </row>
    <row r="15" spans="1:20" ht="9" customHeight="1" x14ac:dyDescent="0.15">
      <c r="A15" s="70"/>
      <c r="B15" s="152"/>
      <c r="C15" s="152"/>
      <c r="D15" s="152"/>
      <c r="E15" s="152"/>
      <c r="F15" s="152"/>
      <c r="G15" s="70"/>
      <c r="H15" s="70"/>
      <c r="I15" s="70"/>
      <c r="J15" s="86"/>
      <c r="K15" s="96"/>
      <c r="L15" s="97"/>
      <c r="M15" s="106"/>
      <c r="N15" s="98"/>
      <c r="O15" s="95"/>
      <c r="P15" s="99"/>
      <c r="Q15" s="100"/>
      <c r="R15" s="109"/>
      <c r="S15" s="101"/>
      <c r="T15" s="86"/>
    </row>
    <row r="16" spans="1:20" ht="24.95" customHeight="1" x14ac:dyDescent="0.15">
      <c r="A16" s="70"/>
      <c r="B16" s="152"/>
      <c r="C16" s="152"/>
      <c r="D16" s="152"/>
      <c r="E16" s="152"/>
      <c r="F16" s="152"/>
      <c r="G16" s="88"/>
      <c r="H16" s="70"/>
      <c r="I16" s="70"/>
      <c r="J16" s="86"/>
      <c r="K16" s="96" t="s">
        <v>29</v>
      </c>
      <c r="L16" s="110"/>
      <c r="M16" s="106"/>
      <c r="N16" s="111"/>
      <c r="O16" s="112"/>
      <c r="P16" s="99" t="s">
        <v>29</v>
      </c>
      <c r="Q16" s="113"/>
      <c r="R16" s="109"/>
      <c r="S16" s="114"/>
      <c r="T16" s="86"/>
    </row>
    <row r="17" spans="1:21" ht="24.95" customHeight="1" x14ac:dyDescent="0.15">
      <c r="A17" s="70"/>
      <c r="B17" s="152"/>
      <c r="C17" s="152"/>
      <c r="D17" s="152"/>
      <c r="E17" s="152"/>
      <c r="F17" s="152"/>
      <c r="G17" s="88"/>
      <c r="H17" s="90"/>
      <c r="I17" s="90"/>
      <c r="J17" s="89"/>
      <c r="K17" s="154" t="s">
        <v>26</v>
      </c>
      <c r="L17" s="155"/>
      <c r="M17" s="102">
        <f>結果1!C19</f>
        <v>1659500</v>
      </c>
      <c r="N17" s="98"/>
      <c r="O17" s="95"/>
      <c r="P17" s="156" t="s">
        <v>26</v>
      </c>
      <c r="Q17" s="157"/>
      <c r="R17" s="103">
        <f>'【地拵え-植栽-苗木】'!E5+下刈り!B11</f>
        <v>1659500</v>
      </c>
      <c r="S17" s="101"/>
      <c r="T17" s="86"/>
    </row>
    <row r="18" spans="1:21" ht="10.050000000000001" customHeight="1" thickBot="1" x14ac:dyDescent="0.2">
      <c r="A18" s="70"/>
      <c r="B18" s="77"/>
      <c r="C18" s="78"/>
      <c r="D18" s="78"/>
      <c r="E18" s="78"/>
      <c r="F18" s="73" t="s">
        <v>116</v>
      </c>
      <c r="G18" s="70"/>
      <c r="H18" s="70"/>
      <c r="I18" s="70"/>
      <c r="J18" s="86"/>
      <c r="K18" s="104"/>
      <c r="L18" s="105"/>
      <c r="M18" s="106"/>
      <c r="N18" s="98"/>
      <c r="O18" s="95"/>
      <c r="P18" s="107"/>
      <c r="Q18" s="108"/>
      <c r="R18" s="109"/>
      <c r="S18" s="101"/>
      <c r="T18" s="86"/>
    </row>
    <row r="19" spans="1:21" ht="24.95" customHeight="1" thickBot="1" x14ac:dyDescent="0.2">
      <c r="A19" s="70"/>
      <c r="B19" s="69" t="s">
        <v>106</v>
      </c>
      <c r="C19" s="70"/>
      <c r="D19" s="70"/>
      <c r="E19" s="70"/>
      <c r="F19" s="79" t="s">
        <v>64</v>
      </c>
      <c r="G19" s="70"/>
      <c r="H19" s="90"/>
      <c r="I19" s="90"/>
      <c r="J19" s="89"/>
      <c r="K19" s="154" t="s">
        <v>27</v>
      </c>
      <c r="L19" s="155"/>
      <c r="M19" s="102">
        <f>F10*M17</f>
        <v>1659500</v>
      </c>
      <c r="N19" s="98"/>
      <c r="O19" s="95"/>
      <c r="P19" s="156" t="s">
        <v>27</v>
      </c>
      <c r="Q19" s="157"/>
      <c r="R19" s="103">
        <f>F10*R17</f>
        <v>1659500</v>
      </c>
      <c r="S19" s="101"/>
      <c r="T19" s="86"/>
    </row>
    <row r="20" spans="1:21" ht="9" customHeight="1" x14ac:dyDescent="0.15">
      <c r="A20" s="70"/>
      <c r="B20" s="152" t="s">
        <v>119</v>
      </c>
      <c r="C20" s="152"/>
      <c r="D20" s="152"/>
      <c r="E20" s="152"/>
      <c r="F20" s="152"/>
      <c r="G20" s="91"/>
      <c r="H20" s="70"/>
      <c r="I20" s="70"/>
      <c r="J20" s="86"/>
      <c r="K20" s="96"/>
      <c r="L20" s="97"/>
      <c r="M20" s="106"/>
      <c r="N20" s="98"/>
      <c r="O20" s="95"/>
      <c r="P20" s="99"/>
      <c r="Q20" s="100"/>
      <c r="R20" s="109"/>
      <c r="S20" s="101"/>
      <c r="T20" s="86"/>
    </row>
    <row r="21" spans="1:21" ht="9" customHeight="1" x14ac:dyDescent="0.15">
      <c r="A21" s="70"/>
      <c r="B21" s="152"/>
      <c r="C21" s="152"/>
      <c r="D21" s="152"/>
      <c r="E21" s="152"/>
      <c r="F21" s="152"/>
      <c r="G21" s="70"/>
      <c r="H21" s="70"/>
      <c r="I21" s="70"/>
      <c r="J21" s="86"/>
      <c r="K21" s="96"/>
      <c r="L21" s="97"/>
      <c r="M21" s="106"/>
      <c r="N21" s="98"/>
      <c r="O21" s="95"/>
      <c r="P21" s="99"/>
      <c r="Q21" s="100"/>
      <c r="R21" s="109"/>
      <c r="S21" s="101"/>
      <c r="T21" s="86"/>
    </row>
    <row r="22" spans="1:21" ht="24.95" customHeight="1" x14ac:dyDescent="0.15">
      <c r="A22" s="70"/>
      <c r="B22" s="152"/>
      <c r="C22" s="152"/>
      <c r="D22" s="152"/>
      <c r="E22" s="152"/>
      <c r="F22" s="152"/>
      <c r="G22" s="92"/>
      <c r="H22" s="70"/>
      <c r="I22" s="70"/>
      <c r="J22" s="86"/>
      <c r="K22" s="96" t="s">
        <v>30</v>
      </c>
      <c r="L22" s="97"/>
      <c r="M22" s="106"/>
      <c r="N22" s="98"/>
      <c r="O22" s="95"/>
      <c r="P22" s="99" t="s">
        <v>30</v>
      </c>
      <c r="Q22" s="100"/>
      <c r="R22" s="109"/>
      <c r="S22" s="101"/>
      <c r="T22" s="86"/>
    </row>
    <row r="23" spans="1:21" ht="24.95" customHeight="1" x14ac:dyDescent="0.15">
      <c r="A23" s="70"/>
      <c r="B23" s="152"/>
      <c r="C23" s="152"/>
      <c r="D23" s="152"/>
      <c r="E23" s="152"/>
      <c r="F23" s="152"/>
      <c r="G23" s="93"/>
      <c r="H23" s="70"/>
      <c r="I23" s="70"/>
      <c r="J23" s="86"/>
      <c r="K23" s="154" t="s">
        <v>26</v>
      </c>
      <c r="L23" s="155"/>
      <c r="M23" s="102">
        <f>結果1!C25</f>
        <v>652760</v>
      </c>
      <c r="N23" s="98"/>
      <c r="O23" s="95"/>
      <c r="P23" s="156" t="s">
        <v>26</v>
      </c>
      <c r="Q23" s="157"/>
      <c r="R23" s="103">
        <f>'【地拵え-植栽-苗木】'!E5</f>
        <v>652760</v>
      </c>
      <c r="S23" s="101"/>
      <c r="T23" s="86"/>
    </row>
    <row r="24" spans="1:21" ht="10.050000000000001" customHeight="1" thickBot="1" x14ac:dyDescent="0.2">
      <c r="A24" s="70"/>
      <c r="B24" s="72"/>
      <c r="C24" s="70"/>
      <c r="D24" s="70"/>
      <c r="E24" s="70"/>
      <c r="F24" s="73" t="s">
        <v>116</v>
      </c>
      <c r="G24" s="91"/>
      <c r="H24" s="70"/>
      <c r="I24" s="70"/>
      <c r="J24" s="86"/>
      <c r="K24" s="104"/>
      <c r="L24" s="105"/>
      <c r="M24" s="106"/>
      <c r="N24" s="98"/>
      <c r="O24" s="95"/>
      <c r="P24" s="107"/>
      <c r="Q24" s="108"/>
      <c r="R24" s="109"/>
      <c r="S24" s="101"/>
      <c r="T24" s="86"/>
    </row>
    <row r="25" spans="1:21" ht="24.95" customHeight="1" thickBot="1" x14ac:dyDescent="0.2">
      <c r="A25" s="70"/>
      <c r="B25" s="69" t="s">
        <v>108</v>
      </c>
      <c r="C25" s="70"/>
      <c r="D25" s="70"/>
      <c r="E25" s="70"/>
      <c r="F25" s="79" t="s">
        <v>94</v>
      </c>
      <c r="G25" s="91"/>
      <c r="H25" s="70"/>
      <c r="I25" s="70"/>
      <c r="J25" s="86"/>
      <c r="K25" s="154" t="s">
        <v>27</v>
      </c>
      <c r="L25" s="155"/>
      <c r="M25" s="102">
        <f>F10*M23</f>
        <v>652760</v>
      </c>
      <c r="N25" s="98"/>
      <c r="O25" s="95"/>
      <c r="P25" s="156" t="s">
        <v>27</v>
      </c>
      <c r="Q25" s="157"/>
      <c r="R25" s="103">
        <f>F10*R23</f>
        <v>652760</v>
      </c>
      <c r="S25" s="101"/>
      <c r="T25" s="86"/>
    </row>
    <row r="26" spans="1:21" ht="9" customHeight="1" thickBot="1" x14ac:dyDescent="0.2">
      <c r="A26" s="70"/>
      <c r="B26" s="152" t="s">
        <v>109</v>
      </c>
      <c r="C26" s="153"/>
      <c r="D26" s="153"/>
      <c r="E26" s="153"/>
      <c r="F26" s="153"/>
      <c r="G26" s="70"/>
      <c r="H26" s="70"/>
      <c r="I26" s="70"/>
      <c r="J26" s="86"/>
      <c r="K26" s="115"/>
      <c r="L26" s="116"/>
      <c r="M26" s="116"/>
      <c r="N26" s="117"/>
      <c r="O26" s="95"/>
      <c r="P26" s="118"/>
      <c r="Q26" s="119"/>
      <c r="R26" s="119"/>
      <c r="S26" s="120"/>
      <c r="T26" s="86"/>
    </row>
    <row r="27" spans="1:21" ht="9" customHeight="1" x14ac:dyDescent="0.15">
      <c r="A27" s="70"/>
      <c r="B27" s="153"/>
      <c r="C27" s="153"/>
      <c r="D27" s="153"/>
      <c r="E27" s="153"/>
      <c r="F27" s="153"/>
      <c r="G27" s="70"/>
      <c r="H27" s="70"/>
      <c r="I27" s="70"/>
      <c r="J27" s="86"/>
      <c r="K27" s="86"/>
      <c r="L27" s="94"/>
      <c r="M27" s="94"/>
      <c r="N27" s="94"/>
      <c r="O27" s="86"/>
      <c r="P27" s="86"/>
      <c r="Q27" s="94"/>
      <c r="R27" s="94"/>
      <c r="S27" s="94"/>
      <c r="T27" s="86"/>
    </row>
    <row r="28" spans="1:21" ht="24.95" customHeight="1" x14ac:dyDescent="0.15">
      <c r="A28" s="70"/>
      <c r="B28" s="153"/>
      <c r="C28" s="153"/>
      <c r="D28" s="153"/>
      <c r="E28" s="153"/>
      <c r="F28" s="153"/>
      <c r="G28" s="70"/>
      <c r="H28" s="70"/>
      <c r="I28" s="70"/>
      <c r="J28" s="86"/>
      <c r="K28" s="130" t="s">
        <v>127</v>
      </c>
      <c r="L28" s="130"/>
      <c r="M28" s="130"/>
      <c r="N28" s="130"/>
      <c r="O28" s="130"/>
      <c r="P28" s="130"/>
      <c r="Q28" s="130"/>
      <c r="R28" s="130"/>
      <c r="S28" s="130"/>
      <c r="T28" s="86"/>
      <c r="U28" s="80"/>
    </row>
    <row r="29" spans="1:21" ht="24.95" customHeight="1" x14ac:dyDescent="0.15">
      <c r="A29" s="70"/>
      <c r="B29" s="153"/>
      <c r="C29" s="153"/>
      <c r="D29" s="153"/>
      <c r="E29" s="153"/>
      <c r="F29" s="153"/>
      <c r="G29" s="91"/>
      <c r="H29" s="70"/>
      <c r="I29" s="70"/>
      <c r="J29" s="86"/>
      <c r="K29" s="130"/>
      <c r="L29" s="130"/>
      <c r="M29" s="130"/>
      <c r="N29" s="130"/>
      <c r="O29" s="130"/>
      <c r="P29" s="130"/>
      <c r="Q29" s="130"/>
      <c r="R29" s="130"/>
      <c r="S29" s="130"/>
      <c r="T29" s="86"/>
      <c r="U29" s="80"/>
    </row>
    <row r="30" spans="1:21" ht="24.95" customHeight="1" x14ac:dyDescent="0.15">
      <c r="A30" s="70"/>
      <c r="B30" s="72"/>
      <c r="C30" s="70"/>
      <c r="D30" s="70"/>
      <c r="E30" s="70"/>
      <c r="F30" s="91"/>
      <c r="G30" s="91"/>
      <c r="H30" s="70"/>
      <c r="I30" s="70"/>
      <c r="J30" s="86"/>
      <c r="K30" s="130"/>
      <c r="L30" s="130"/>
      <c r="M30" s="130"/>
      <c r="N30" s="130"/>
      <c r="O30" s="130"/>
      <c r="P30" s="130"/>
      <c r="Q30" s="130"/>
      <c r="R30" s="130"/>
      <c r="S30" s="130"/>
      <c r="T30" s="86"/>
    </row>
    <row r="31" spans="1:21" ht="24.95" customHeight="1" x14ac:dyDescent="0.15">
      <c r="B31" s="14"/>
      <c r="F31" s="39"/>
      <c r="G31" s="39"/>
      <c r="K31" s="18"/>
      <c r="L31" s="18"/>
      <c r="M31" s="18"/>
      <c r="P31" s="63"/>
      <c r="Q31" s="63"/>
      <c r="R31" s="63"/>
    </row>
  </sheetData>
  <sheetProtection password="DE78" sheet="1" objects="1" scenarios="1" insertColumns="0" insertRows="0" deleteColumns="0" deleteRows="0"/>
  <mergeCells count="22">
    <mergeCell ref="P25:Q25"/>
    <mergeCell ref="P11:Q11"/>
    <mergeCell ref="P13:Q13"/>
    <mergeCell ref="P17:Q17"/>
    <mergeCell ref="P19:Q19"/>
    <mergeCell ref="P23:Q23"/>
    <mergeCell ref="K28:S30"/>
    <mergeCell ref="B3:D5"/>
    <mergeCell ref="B1:D1"/>
    <mergeCell ref="E1:H1"/>
    <mergeCell ref="K2:N4"/>
    <mergeCell ref="K5:N9"/>
    <mergeCell ref="P5:S9"/>
    <mergeCell ref="B14:F17"/>
    <mergeCell ref="B26:F29"/>
    <mergeCell ref="B20:F23"/>
    <mergeCell ref="K11:L11"/>
    <mergeCell ref="K13:L13"/>
    <mergeCell ref="K17:L17"/>
    <mergeCell ref="K19:L19"/>
    <mergeCell ref="K23:L23"/>
    <mergeCell ref="K25:L25"/>
  </mergeCells>
  <phoneticPr fontId="1"/>
  <pageMargins left="0.70866141732283472" right="0.70866141732283472" top="0.74803149606299213" bottom="0.74803149606299213" header="0.31496062992125984" footer="0.31496062992125984"/>
  <pageSetup paperSize="8" orientation="landscape" r:id="rId1"/>
  <colBreaks count="1" manualBreakCount="1">
    <brk id="9" max="29"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下刈り!$A$2:$A$25</xm:f>
          </x14:formula1>
          <xm:sqref>F19</xm:sqref>
        </x14:dataValidation>
        <x14:dataValidation type="list" allowBlank="1" showInputMessage="1" showErrorMessage="1">
          <x14:formula1>
            <xm:f>'【地拵え-植栽-苗木】'!$D$2:$D$21</xm:f>
          </x14:formula1>
          <xm:sqref>F13</xm:sqref>
        </x14:dataValidation>
        <x14:dataValidation type="list" allowBlank="1" showInputMessage="1" showErrorMessage="1">
          <x14:formula1>
            <xm:f>除間伐!$A$2:$A$21</xm:f>
          </x14:formula1>
          <xm:sqref>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D1" workbookViewId="0">
      <selection activeCell="E5" sqref="E5"/>
    </sheetView>
  </sheetViews>
  <sheetFormatPr defaultRowHeight="13.15" x14ac:dyDescent="0.15"/>
  <cols>
    <col min="1" max="1" width="21.625" hidden="1" customWidth="1"/>
    <col min="2" max="2" width="15" hidden="1" customWidth="1"/>
    <col min="3" max="3" width="0" hidden="1" customWidth="1"/>
    <col min="4" max="4" width="24.625" customWidth="1"/>
    <col min="5" max="5" width="15" customWidth="1"/>
    <col min="7" max="7" width="11.875" customWidth="1"/>
    <col min="8" max="8" width="11.875" hidden="1" customWidth="1"/>
    <col min="9" max="9" width="12.5" customWidth="1"/>
    <col min="10" max="10" width="12.5" hidden="1" customWidth="1"/>
    <col min="11" max="11" width="12.625" customWidth="1"/>
  </cols>
  <sheetData>
    <row r="1" spans="1:11" ht="13.85" thickBot="1" x14ac:dyDescent="0.2">
      <c r="A1" t="s">
        <v>24</v>
      </c>
      <c r="D1" t="s">
        <v>82</v>
      </c>
      <c r="G1" t="s">
        <v>54</v>
      </c>
      <c r="I1" t="s">
        <v>110</v>
      </c>
    </row>
    <row r="2" spans="1:11" ht="13.15" customHeight="1" x14ac:dyDescent="0.15">
      <c r="A2" s="28" t="s">
        <v>34</v>
      </c>
      <c r="B2" s="32">
        <f>VLOOKUP(A2,D2:E21,2,)</f>
        <v>920750</v>
      </c>
      <c r="D2" s="28" t="s">
        <v>34</v>
      </c>
      <c r="E2" s="26">
        <v>920750</v>
      </c>
      <c r="G2" s="45">
        <f>E2-(E2*0.66)</f>
        <v>313055</v>
      </c>
      <c r="H2" s="65"/>
    </row>
    <row r="3" spans="1:11" ht="13.15" customHeight="1" x14ac:dyDescent="0.15">
      <c r="A3" s="33"/>
      <c r="B3" s="34"/>
      <c r="D3" s="29" t="s">
        <v>35</v>
      </c>
      <c r="E3" s="40">
        <v>745910</v>
      </c>
      <c r="G3" s="46">
        <f t="shared" ref="G3:G21" si="0">E3-(E3*0.66)</f>
        <v>253609.39999999997</v>
      </c>
      <c r="H3" s="65"/>
    </row>
    <row r="4" spans="1:11" ht="13.15" customHeight="1" x14ac:dyDescent="0.15">
      <c r="A4" s="33"/>
      <c r="B4" s="34"/>
      <c r="D4" s="29" t="s">
        <v>45</v>
      </c>
      <c r="E4" s="35">
        <v>827600</v>
      </c>
      <c r="G4" s="46">
        <f t="shared" si="0"/>
        <v>281384</v>
      </c>
      <c r="H4" s="65"/>
      <c r="I4" s="2"/>
      <c r="J4" s="2"/>
      <c r="K4" s="2"/>
    </row>
    <row r="5" spans="1:11" ht="13.15" customHeight="1" x14ac:dyDescent="0.15">
      <c r="A5" s="33"/>
      <c r="B5" s="34"/>
      <c r="D5" s="29" t="s">
        <v>37</v>
      </c>
      <c r="E5" s="40">
        <v>652760</v>
      </c>
      <c r="G5" s="46">
        <f t="shared" si="0"/>
        <v>221938.39999999997</v>
      </c>
      <c r="H5" s="65"/>
      <c r="I5" s="2"/>
      <c r="J5" s="2"/>
      <c r="K5" s="2"/>
    </row>
    <row r="6" spans="1:11" ht="13.15" customHeight="1" x14ac:dyDescent="0.15">
      <c r="A6" s="33"/>
      <c r="B6" s="34"/>
      <c r="D6" s="29" t="s">
        <v>46</v>
      </c>
      <c r="E6" s="27">
        <v>734450</v>
      </c>
      <c r="G6" s="46">
        <f t="shared" si="0"/>
        <v>249713</v>
      </c>
      <c r="H6" s="65"/>
      <c r="I6" s="41"/>
      <c r="J6" s="41"/>
      <c r="K6" s="41"/>
    </row>
    <row r="7" spans="1:11" ht="13.15" customHeight="1" x14ac:dyDescent="0.15">
      <c r="A7" s="33"/>
      <c r="B7" s="34"/>
      <c r="D7" s="29" t="s">
        <v>39</v>
      </c>
      <c r="E7" s="40">
        <v>559610</v>
      </c>
      <c r="G7" s="46">
        <f t="shared" si="0"/>
        <v>190267.39999999997</v>
      </c>
      <c r="H7" s="65"/>
      <c r="I7" s="41"/>
      <c r="J7" s="41"/>
      <c r="K7" s="41"/>
    </row>
    <row r="8" spans="1:11" ht="13.15" customHeight="1" x14ac:dyDescent="0.15">
      <c r="A8" s="33"/>
      <c r="B8" s="34"/>
      <c r="D8" s="29" t="s">
        <v>47</v>
      </c>
      <c r="E8" s="27">
        <v>594730</v>
      </c>
      <c r="G8" s="46">
        <f t="shared" si="0"/>
        <v>202208.19999999995</v>
      </c>
      <c r="H8" s="65"/>
      <c r="I8" s="41"/>
      <c r="J8" s="41"/>
      <c r="K8" s="41"/>
    </row>
    <row r="9" spans="1:11" ht="13.15" customHeight="1" x14ac:dyDescent="0.15">
      <c r="A9" s="33"/>
      <c r="B9" s="34"/>
      <c r="D9" s="29" t="s">
        <v>41</v>
      </c>
      <c r="E9" s="40">
        <v>419890</v>
      </c>
      <c r="G9" s="46">
        <f t="shared" si="0"/>
        <v>142762.59999999998</v>
      </c>
      <c r="H9" s="65"/>
      <c r="I9" s="41"/>
      <c r="J9" s="41"/>
      <c r="K9" s="41"/>
    </row>
    <row r="10" spans="1:11" ht="13.85" x14ac:dyDescent="0.15">
      <c r="A10" s="29"/>
      <c r="B10" s="27"/>
      <c r="D10" s="29" t="s">
        <v>48</v>
      </c>
      <c r="E10" s="27">
        <v>501590</v>
      </c>
      <c r="G10" s="46">
        <f t="shared" si="0"/>
        <v>170540.59999999998</v>
      </c>
      <c r="H10" s="65"/>
      <c r="I10" s="41"/>
      <c r="J10" s="41"/>
      <c r="K10" s="41"/>
    </row>
    <row r="11" spans="1:11" ht="14.55" thickBot="1" x14ac:dyDescent="0.2">
      <c r="A11" s="29"/>
      <c r="B11" s="27"/>
      <c r="D11" s="30" t="s">
        <v>43</v>
      </c>
      <c r="E11" s="44">
        <v>326750</v>
      </c>
      <c r="G11" s="47">
        <f t="shared" si="0"/>
        <v>111095</v>
      </c>
      <c r="H11" s="65"/>
      <c r="I11" s="2"/>
      <c r="J11" s="2"/>
      <c r="K11" s="2"/>
    </row>
    <row r="12" spans="1:11" ht="14.55" thickBot="1" x14ac:dyDescent="0.2">
      <c r="A12" s="29"/>
      <c r="B12" s="27"/>
      <c r="D12" s="33" t="s">
        <v>36</v>
      </c>
      <c r="E12" s="52">
        <v>1096950</v>
      </c>
      <c r="G12" s="48">
        <f>E12-(E12*0.66)</f>
        <v>372963</v>
      </c>
      <c r="H12" s="66">
        <f>G12/G2*100</f>
        <v>119.13657344556069</v>
      </c>
      <c r="I12" s="42"/>
      <c r="J12" s="42"/>
      <c r="K12" s="43"/>
    </row>
    <row r="13" spans="1:11" ht="14.55" thickBot="1" x14ac:dyDescent="0.2">
      <c r="A13" s="29"/>
      <c r="B13" s="27"/>
      <c r="D13" s="29" t="s">
        <v>49</v>
      </c>
      <c r="E13" s="40">
        <v>922110</v>
      </c>
      <c r="G13" s="50">
        <f>E13-(E13*0.66)</f>
        <v>313517.40000000002</v>
      </c>
      <c r="H13" s="66">
        <f t="shared" ref="H13:H21" si="1">G13/G3*100</f>
        <v>123.62215280663891</v>
      </c>
      <c r="I13" s="64">
        <f>E13-(E13*0.76)</f>
        <v>221306.40000000002</v>
      </c>
      <c r="J13" s="66">
        <f>I13/G3*100</f>
        <v>87.262696098803929</v>
      </c>
      <c r="K13" s="41"/>
    </row>
    <row r="14" spans="1:11" ht="14.55" thickBot="1" x14ac:dyDescent="0.2">
      <c r="A14" s="29"/>
      <c r="B14" s="27"/>
      <c r="D14" s="29" t="s">
        <v>50</v>
      </c>
      <c r="E14" s="40">
        <v>979500</v>
      </c>
      <c r="G14" s="49">
        <f t="shared" si="0"/>
        <v>333030</v>
      </c>
      <c r="H14" s="66">
        <f t="shared" si="1"/>
        <v>118.35427742870952</v>
      </c>
      <c r="I14" s="42"/>
      <c r="J14" s="67"/>
      <c r="K14" s="43"/>
    </row>
    <row r="15" spans="1:11" ht="14.55" thickBot="1" x14ac:dyDescent="0.2">
      <c r="A15" s="36"/>
      <c r="B15" s="37"/>
      <c r="D15" s="29" t="s">
        <v>38</v>
      </c>
      <c r="E15" s="40">
        <v>804660</v>
      </c>
      <c r="G15" s="50">
        <f t="shared" si="0"/>
        <v>273584.40000000002</v>
      </c>
      <c r="H15" s="66">
        <f t="shared" si="1"/>
        <v>123.27042098167782</v>
      </c>
      <c r="I15" s="64">
        <f>E15-(E15*0.76)</f>
        <v>193118.40000000002</v>
      </c>
      <c r="J15" s="66">
        <f t="shared" ref="J15:J21" si="2">I15/G5*100</f>
        <v>87.014414810596122</v>
      </c>
      <c r="K15" s="41"/>
    </row>
    <row r="16" spans="1:11" ht="14.55" thickBot="1" x14ac:dyDescent="0.2">
      <c r="A16" s="36"/>
      <c r="B16" s="37"/>
      <c r="D16" s="29" t="s">
        <v>51</v>
      </c>
      <c r="E16" s="40">
        <v>862050</v>
      </c>
      <c r="G16" s="49">
        <f t="shared" si="0"/>
        <v>293097</v>
      </c>
      <c r="H16" s="66">
        <f t="shared" si="1"/>
        <v>117.37354482946422</v>
      </c>
      <c r="I16" s="2"/>
      <c r="J16" s="67"/>
      <c r="K16" s="2"/>
    </row>
    <row r="17" spans="1:11" ht="14.55" thickBot="1" x14ac:dyDescent="0.2">
      <c r="A17" s="36"/>
      <c r="B17" s="37"/>
      <c r="D17" s="29" t="s">
        <v>40</v>
      </c>
      <c r="E17" s="40">
        <v>687210</v>
      </c>
      <c r="G17" s="50">
        <f t="shared" si="0"/>
        <v>233651.39999999997</v>
      </c>
      <c r="H17" s="66">
        <f t="shared" si="1"/>
        <v>122.80159396722719</v>
      </c>
      <c r="I17" s="64">
        <f>E17-(E17*0.76)</f>
        <v>164930.39999999997</v>
      </c>
      <c r="J17" s="66">
        <f t="shared" si="2"/>
        <v>86.683478094513305</v>
      </c>
      <c r="K17" s="2"/>
    </row>
    <row r="18" spans="1:11" ht="14.55" thickBot="1" x14ac:dyDescent="0.2">
      <c r="A18" s="36"/>
      <c r="B18" s="37"/>
      <c r="D18" s="29" t="s">
        <v>52</v>
      </c>
      <c r="E18" s="40">
        <v>685870</v>
      </c>
      <c r="G18" s="49">
        <f t="shared" si="0"/>
        <v>233195.8</v>
      </c>
      <c r="H18" s="66">
        <f t="shared" si="1"/>
        <v>115.32460107948145</v>
      </c>
      <c r="J18" s="67"/>
    </row>
    <row r="19" spans="1:11" ht="14.55" thickBot="1" x14ac:dyDescent="0.2">
      <c r="A19" s="36"/>
      <c r="B19" s="37"/>
      <c r="D19" s="29" t="s">
        <v>42</v>
      </c>
      <c r="E19" s="40">
        <v>511030</v>
      </c>
      <c r="G19" s="50">
        <f t="shared" si="0"/>
        <v>173750.2</v>
      </c>
      <c r="H19" s="66">
        <f t="shared" si="1"/>
        <v>121.70568482221537</v>
      </c>
      <c r="I19" s="64">
        <f>E19-(E19*0.76)</f>
        <v>122647.20000000001</v>
      </c>
      <c r="J19" s="66">
        <f t="shared" si="2"/>
        <v>85.909895168622626</v>
      </c>
    </row>
    <row r="20" spans="1:11" ht="14.55" thickBot="1" x14ac:dyDescent="0.2">
      <c r="A20" s="36"/>
      <c r="B20" s="37"/>
      <c r="D20" s="29" t="s">
        <v>53</v>
      </c>
      <c r="E20" s="40">
        <v>568420</v>
      </c>
      <c r="G20" s="49">
        <f t="shared" si="0"/>
        <v>193262.8</v>
      </c>
      <c r="H20" s="66">
        <f t="shared" si="1"/>
        <v>113.32363085388467</v>
      </c>
      <c r="J20" s="67"/>
    </row>
    <row r="21" spans="1:11" ht="14.55" thickBot="1" x14ac:dyDescent="0.2">
      <c r="A21" s="30"/>
      <c r="B21" s="25"/>
      <c r="D21" s="30" t="s">
        <v>44</v>
      </c>
      <c r="E21" s="44">
        <v>393580</v>
      </c>
      <c r="G21" s="51">
        <f t="shared" si="0"/>
        <v>133817.19999999998</v>
      </c>
      <c r="H21" s="66">
        <f t="shared" si="1"/>
        <v>120.45294567712317</v>
      </c>
      <c r="I21" s="64">
        <f>E21-(E21*0.76)</f>
        <v>94459.200000000012</v>
      </c>
      <c r="J21" s="66">
        <f t="shared" si="2"/>
        <v>85.025608713263438</v>
      </c>
    </row>
    <row r="23" spans="1:11" ht="13.85" hidden="1" thickBot="1" x14ac:dyDescent="0.2"/>
    <row r="24" spans="1:11" hidden="1" x14ac:dyDescent="0.15">
      <c r="E24" s="28">
        <f>VLOOKUP(入力票・算出結果!F13,D2:E21,2,)</f>
        <v>652760</v>
      </c>
    </row>
    <row r="25" spans="1:11" hidden="1" x14ac:dyDescent="0.15"/>
    <row r="26" spans="1:11" hidden="1" x14ac:dyDescent="0.15"/>
    <row r="27" spans="1:11" hidden="1" x14ac:dyDescent="0.15"/>
    <row r="28" spans="1:11" hidden="1" x14ac:dyDescent="0.15"/>
    <row r="29" spans="1:11" hidden="1" x14ac:dyDescent="0.15"/>
  </sheetData>
  <sheetProtection password="DE78" sheet="1" objects="1" scenarios="1" deleteColumns="0" deleteRows="0"/>
  <phoneticPr fontId="1"/>
  <dataValidations count="1">
    <dataValidation type="list" allowBlank="1" showInputMessage="1" showErrorMessage="1" sqref="A2:A9">
      <formula1>$D$2:$D$21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11" sqref="B11"/>
    </sheetView>
  </sheetViews>
  <sheetFormatPr defaultRowHeight="13.15" x14ac:dyDescent="0.15"/>
  <cols>
    <col min="1" max="1" width="21.75" customWidth="1"/>
    <col min="2" max="2" width="11.75" customWidth="1"/>
    <col min="3" max="13" width="8.625" customWidth="1"/>
    <col min="14" max="14" width="8.625" hidden="1" customWidth="1"/>
    <col min="15" max="15" width="8.625" customWidth="1"/>
    <col min="16" max="16" width="9" hidden="1" customWidth="1"/>
    <col min="17" max="17" width="9" customWidth="1"/>
    <col min="18" max="18" width="9" hidden="1" customWidth="1"/>
    <col min="20" max="21" width="0" hidden="1" customWidth="1"/>
  </cols>
  <sheetData>
    <row r="1" spans="1:16" ht="13.85" thickBot="1" x14ac:dyDescent="0.2">
      <c r="A1" t="s">
        <v>19</v>
      </c>
      <c r="B1" t="s">
        <v>79</v>
      </c>
      <c r="C1">
        <v>1</v>
      </c>
      <c r="D1">
        <v>2</v>
      </c>
      <c r="E1">
        <v>3</v>
      </c>
      <c r="F1">
        <v>4</v>
      </c>
      <c r="G1">
        <v>5</v>
      </c>
      <c r="H1">
        <v>6</v>
      </c>
      <c r="I1">
        <v>7</v>
      </c>
      <c r="J1">
        <v>8</v>
      </c>
      <c r="K1">
        <v>9</v>
      </c>
      <c r="L1">
        <v>10</v>
      </c>
    </row>
    <row r="2" spans="1:16" ht="13.85" thickBot="1" x14ac:dyDescent="0.2">
      <c r="A2" s="1" t="s">
        <v>55</v>
      </c>
      <c r="B2" s="54">
        <v>1677900</v>
      </c>
      <c r="C2" s="11">
        <v>167790</v>
      </c>
      <c r="D2" s="11">
        <v>167790</v>
      </c>
      <c r="E2" s="11">
        <v>167790</v>
      </c>
      <c r="F2" s="11">
        <v>167790</v>
      </c>
      <c r="G2" s="11">
        <v>167790</v>
      </c>
      <c r="H2" s="11">
        <v>167790</v>
      </c>
      <c r="I2" s="11">
        <v>167790</v>
      </c>
      <c r="J2" s="11">
        <v>167790</v>
      </c>
      <c r="K2" s="11">
        <v>167790</v>
      </c>
      <c r="L2" s="12">
        <v>167790</v>
      </c>
      <c r="P2">
        <f>140000</f>
        <v>140000</v>
      </c>
    </row>
    <row r="3" spans="1:16" ht="13.85" thickBot="1" x14ac:dyDescent="0.2">
      <c r="A3" s="1" t="s">
        <v>56</v>
      </c>
      <c r="B3" s="54">
        <v>1510110</v>
      </c>
      <c r="C3" s="11">
        <v>167790</v>
      </c>
      <c r="D3" s="11">
        <v>167790</v>
      </c>
      <c r="E3" s="11">
        <v>167790</v>
      </c>
      <c r="F3" s="11">
        <v>167790</v>
      </c>
      <c r="G3" s="11">
        <v>167790</v>
      </c>
      <c r="H3" s="11">
        <v>167790</v>
      </c>
      <c r="I3" s="11">
        <v>167790</v>
      </c>
      <c r="J3" s="11">
        <v>167790</v>
      </c>
      <c r="K3" s="11">
        <v>167790</v>
      </c>
      <c r="L3" s="12"/>
    </row>
    <row r="4" spans="1:16" ht="13.85" thickBot="1" x14ac:dyDescent="0.2">
      <c r="A4" s="1" t="s">
        <v>57</v>
      </c>
      <c r="B4" s="54">
        <v>1342320</v>
      </c>
      <c r="C4" s="11">
        <v>167790</v>
      </c>
      <c r="D4" s="11">
        <v>167790</v>
      </c>
      <c r="E4" s="11">
        <v>167790</v>
      </c>
      <c r="F4" s="11">
        <v>167790</v>
      </c>
      <c r="G4" s="11">
        <v>167790</v>
      </c>
      <c r="H4" s="11">
        <v>167790</v>
      </c>
      <c r="I4" s="11">
        <v>167790</v>
      </c>
      <c r="J4" s="11">
        <v>167790</v>
      </c>
      <c r="K4" s="11"/>
      <c r="L4" s="12"/>
    </row>
    <row r="5" spans="1:16" ht="13.85" thickBot="1" x14ac:dyDescent="0.2">
      <c r="A5" s="1" t="s">
        <v>58</v>
      </c>
      <c r="B5" s="54">
        <v>1174530</v>
      </c>
      <c r="C5" s="11">
        <v>167790</v>
      </c>
      <c r="D5" s="11">
        <v>167790</v>
      </c>
      <c r="E5" s="11">
        <v>167790</v>
      </c>
      <c r="F5" s="11">
        <v>167790</v>
      </c>
      <c r="G5" s="11">
        <v>167790</v>
      </c>
      <c r="H5" s="11">
        <v>167790</v>
      </c>
      <c r="I5" s="11">
        <v>167790</v>
      </c>
      <c r="J5" s="11"/>
      <c r="K5" s="11"/>
      <c r="L5" s="12"/>
    </row>
    <row r="6" spans="1:16" ht="13.85" thickBot="1" x14ac:dyDescent="0.2">
      <c r="A6" s="1" t="s">
        <v>59</v>
      </c>
      <c r="B6" s="54">
        <v>1006740</v>
      </c>
      <c r="C6" s="11">
        <v>167790</v>
      </c>
      <c r="D6" s="11">
        <v>167790</v>
      </c>
      <c r="E6" s="11">
        <v>167790</v>
      </c>
      <c r="F6" s="11">
        <v>167790</v>
      </c>
      <c r="G6" s="11">
        <v>167790</v>
      </c>
      <c r="H6" s="11">
        <v>167790</v>
      </c>
      <c r="I6" s="11"/>
      <c r="J6" s="11"/>
      <c r="K6" s="11"/>
      <c r="L6" s="12"/>
    </row>
    <row r="7" spans="1:16" ht="13.85" thickBot="1" x14ac:dyDescent="0.2">
      <c r="A7" s="1" t="s">
        <v>60</v>
      </c>
      <c r="B7" s="54">
        <v>838950</v>
      </c>
      <c r="C7" s="11">
        <v>167790</v>
      </c>
      <c r="D7" s="11">
        <v>167790</v>
      </c>
      <c r="E7" s="11">
        <v>167790</v>
      </c>
      <c r="F7" s="11">
        <v>167790</v>
      </c>
      <c r="G7" s="11">
        <v>167790</v>
      </c>
      <c r="H7" s="11"/>
      <c r="I7" s="11"/>
      <c r="J7" s="11"/>
      <c r="K7" s="11"/>
      <c r="L7" s="12"/>
    </row>
    <row r="8" spans="1:16" ht="13.85" thickBot="1" x14ac:dyDescent="0.2">
      <c r="A8" s="1" t="s">
        <v>61</v>
      </c>
      <c r="B8" s="54">
        <v>1510110</v>
      </c>
      <c r="C8" s="11">
        <v>0</v>
      </c>
      <c r="D8" s="11">
        <v>167790</v>
      </c>
      <c r="E8" s="11">
        <v>167790</v>
      </c>
      <c r="F8" s="11">
        <v>167790</v>
      </c>
      <c r="G8" s="11">
        <v>167790</v>
      </c>
      <c r="H8" s="11">
        <v>167790</v>
      </c>
      <c r="I8" s="11">
        <v>167790</v>
      </c>
      <c r="J8" s="11">
        <v>167790</v>
      </c>
      <c r="K8" s="11">
        <v>167790</v>
      </c>
      <c r="L8" s="12">
        <v>167790</v>
      </c>
      <c r="P8">
        <f>140000</f>
        <v>140000</v>
      </c>
    </row>
    <row r="9" spans="1:16" ht="13.85" thickBot="1" x14ac:dyDescent="0.2">
      <c r="A9" s="1" t="s">
        <v>62</v>
      </c>
      <c r="B9" s="54">
        <v>1342320</v>
      </c>
      <c r="C9" s="10">
        <v>0</v>
      </c>
      <c r="D9" s="11">
        <v>167790</v>
      </c>
      <c r="E9" s="11">
        <v>167790</v>
      </c>
      <c r="F9" s="11">
        <v>167790</v>
      </c>
      <c r="G9" s="11">
        <v>167790</v>
      </c>
      <c r="H9" s="11">
        <v>167790</v>
      </c>
      <c r="I9" s="11">
        <v>167790</v>
      </c>
      <c r="J9" s="11">
        <v>167790</v>
      </c>
      <c r="K9" s="11">
        <v>167790</v>
      </c>
      <c r="L9" s="12"/>
    </row>
    <row r="10" spans="1:16" ht="13.85" thickBot="1" x14ac:dyDescent="0.2">
      <c r="A10" s="1" t="s">
        <v>63</v>
      </c>
      <c r="B10" s="54">
        <v>1174530</v>
      </c>
      <c r="C10" s="10">
        <v>0</v>
      </c>
      <c r="D10" s="11">
        <v>167790</v>
      </c>
      <c r="E10" s="11">
        <v>167790</v>
      </c>
      <c r="F10" s="11">
        <v>167790</v>
      </c>
      <c r="G10" s="11">
        <v>167790</v>
      </c>
      <c r="H10" s="11">
        <v>167790</v>
      </c>
      <c r="I10" s="11">
        <v>167790</v>
      </c>
      <c r="J10" s="11">
        <v>167790</v>
      </c>
      <c r="K10" s="11"/>
      <c r="L10" s="12"/>
    </row>
    <row r="11" spans="1:16" ht="13.85" thickBot="1" x14ac:dyDescent="0.2">
      <c r="A11" s="1" t="s">
        <v>64</v>
      </c>
      <c r="B11" s="54">
        <v>1006740</v>
      </c>
      <c r="C11" s="11">
        <v>0</v>
      </c>
      <c r="D11" s="11">
        <v>167790</v>
      </c>
      <c r="E11" s="11">
        <v>167790</v>
      </c>
      <c r="F11" s="11">
        <v>167790</v>
      </c>
      <c r="G11" s="11">
        <v>167790</v>
      </c>
      <c r="H11" s="11">
        <v>167790</v>
      </c>
      <c r="I11" s="11">
        <v>167790</v>
      </c>
      <c r="J11" s="11"/>
      <c r="K11" s="11"/>
      <c r="L11" s="12"/>
    </row>
    <row r="12" spans="1:16" ht="13.85" thickBot="1" x14ac:dyDescent="0.2">
      <c r="A12" s="1" t="s">
        <v>65</v>
      </c>
      <c r="B12" s="54">
        <v>838950</v>
      </c>
      <c r="C12" s="10">
        <v>0</v>
      </c>
      <c r="D12" s="11">
        <v>167790</v>
      </c>
      <c r="E12" s="11">
        <v>167790</v>
      </c>
      <c r="F12" s="11">
        <v>167790</v>
      </c>
      <c r="G12" s="11">
        <v>167790</v>
      </c>
      <c r="H12" s="11">
        <v>167790</v>
      </c>
      <c r="I12" s="11"/>
      <c r="J12" s="11"/>
      <c r="K12" s="11"/>
      <c r="L12" s="12"/>
    </row>
    <row r="13" spans="1:16" ht="13.85" thickBot="1" x14ac:dyDescent="0.2">
      <c r="A13" s="1" t="s">
        <v>66</v>
      </c>
      <c r="B13" s="54">
        <v>671160</v>
      </c>
      <c r="C13" s="11">
        <v>0</v>
      </c>
      <c r="D13" s="11">
        <v>167790</v>
      </c>
      <c r="E13" s="11">
        <v>167790</v>
      </c>
      <c r="F13" s="11">
        <v>167790</v>
      </c>
      <c r="G13" s="11">
        <v>167790</v>
      </c>
      <c r="H13" s="11"/>
      <c r="I13" s="11"/>
      <c r="J13" s="11"/>
      <c r="K13" s="11"/>
      <c r="L13" s="12"/>
    </row>
    <row r="14" spans="1:16" ht="13.85" thickBot="1" x14ac:dyDescent="0.2">
      <c r="A14" s="1" t="s">
        <v>67</v>
      </c>
      <c r="B14" s="54">
        <v>1208090</v>
      </c>
      <c r="C14" s="11">
        <v>167790</v>
      </c>
      <c r="D14" s="11">
        <v>0</v>
      </c>
      <c r="E14" s="11">
        <v>260075</v>
      </c>
      <c r="F14" s="11">
        <v>0</v>
      </c>
      <c r="G14" s="11">
        <v>260075</v>
      </c>
      <c r="H14" s="11">
        <v>0</v>
      </c>
      <c r="I14" s="11">
        <v>260075</v>
      </c>
      <c r="J14" s="11">
        <v>0</v>
      </c>
      <c r="K14" s="11">
        <v>260075</v>
      </c>
      <c r="L14" s="12">
        <v>0</v>
      </c>
      <c r="P14">
        <f>140000*1.55</f>
        <v>217000</v>
      </c>
    </row>
    <row r="15" spans="1:16" ht="13.85" thickBot="1" x14ac:dyDescent="0.2">
      <c r="A15" s="9" t="s">
        <v>68</v>
      </c>
      <c r="B15" s="54">
        <v>1208090</v>
      </c>
      <c r="C15" s="11">
        <v>167790</v>
      </c>
      <c r="D15" s="11">
        <v>0</v>
      </c>
      <c r="E15" s="11">
        <v>260075</v>
      </c>
      <c r="F15" s="11">
        <v>0</v>
      </c>
      <c r="G15" s="11">
        <v>260075</v>
      </c>
      <c r="H15" s="11">
        <v>0</v>
      </c>
      <c r="I15" s="11">
        <v>260075</v>
      </c>
      <c r="J15" s="11">
        <v>0</v>
      </c>
      <c r="K15" s="11">
        <v>260075</v>
      </c>
      <c r="L15" s="12"/>
    </row>
    <row r="16" spans="1:16" ht="13.85" thickBot="1" x14ac:dyDescent="0.2">
      <c r="A16" s="9" t="s">
        <v>69</v>
      </c>
      <c r="B16" s="54">
        <v>948015</v>
      </c>
      <c r="C16" s="11">
        <v>167790</v>
      </c>
      <c r="D16" s="11">
        <v>0</v>
      </c>
      <c r="E16" s="11">
        <v>260075</v>
      </c>
      <c r="F16" s="11">
        <v>0</v>
      </c>
      <c r="G16" s="11">
        <v>260075</v>
      </c>
      <c r="H16" s="11">
        <v>0</v>
      </c>
      <c r="I16" s="11">
        <v>260075</v>
      </c>
      <c r="J16" s="11">
        <v>0</v>
      </c>
      <c r="K16" s="11"/>
      <c r="L16" s="12"/>
    </row>
    <row r="17" spans="1:16" ht="13.85" thickBot="1" x14ac:dyDescent="0.2">
      <c r="A17" s="1" t="s">
        <v>70</v>
      </c>
      <c r="B17" s="54">
        <v>948015</v>
      </c>
      <c r="C17" s="11">
        <v>167790</v>
      </c>
      <c r="D17" s="11">
        <v>0</v>
      </c>
      <c r="E17" s="11">
        <v>260075</v>
      </c>
      <c r="F17" s="11">
        <v>0</v>
      </c>
      <c r="G17" s="11">
        <v>260075</v>
      </c>
      <c r="H17" s="11">
        <v>0</v>
      </c>
      <c r="I17" s="11">
        <v>260075</v>
      </c>
      <c r="J17" s="11"/>
      <c r="K17" s="11"/>
      <c r="L17" s="12"/>
    </row>
    <row r="18" spans="1:16" ht="13.85" thickBot="1" x14ac:dyDescent="0.2">
      <c r="A18" s="1" t="s">
        <v>71</v>
      </c>
      <c r="B18" s="54">
        <v>687940</v>
      </c>
      <c r="C18" s="11">
        <v>167790</v>
      </c>
      <c r="D18" s="11">
        <v>0</v>
      </c>
      <c r="E18" s="11">
        <v>260075</v>
      </c>
      <c r="F18" s="11">
        <v>0</v>
      </c>
      <c r="G18" s="11">
        <v>260075</v>
      </c>
      <c r="H18" s="11">
        <v>0</v>
      </c>
      <c r="I18" s="11"/>
      <c r="J18" s="11"/>
      <c r="K18" s="11"/>
      <c r="L18" s="12"/>
    </row>
    <row r="19" spans="1:16" ht="13.85" thickBot="1" x14ac:dyDescent="0.2">
      <c r="A19" s="1" t="s">
        <v>72</v>
      </c>
      <c r="B19" s="54">
        <v>687940</v>
      </c>
      <c r="C19" s="11">
        <v>167790</v>
      </c>
      <c r="D19" s="11">
        <v>0</v>
      </c>
      <c r="E19" s="11">
        <v>260075</v>
      </c>
      <c r="F19" s="11">
        <v>0</v>
      </c>
      <c r="G19" s="11">
        <v>260075</v>
      </c>
      <c r="H19" s="11"/>
      <c r="I19" s="11"/>
      <c r="J19" s="11"/>
      <c r="K19" s="11"/>
      <c r="L19" s="12"/>
    </row>
    <row r="20" spans="1:16" ht="13.85" thickBot="1" x14ac:dyDescent="0.2">
      <c r="A20" s="1" t="s">
        <v>73</v>
      </c>
      <c r="B20" s="54">
        <v>1208090</v>
      </c>
      <c r="C20" s="11">
        <v>0</v>
      </c>
      <c r="D20" s="11">
        <v>167790</v>
      </c>
      <c r="E20" s="11">
        <v>0</v>
      </c>
      <c r="F20" s="11">
        <v>260075</v>
      </c>
      <c r="G20" s="11">
        <v>0</v>
      </c>
      <c r="H20" s="11">
        <v>260075</v>
      </c>
      <c r="I20" s="11">
        <v>0</v>
      </c>
      <c r="J20" s="11">
        <v>260075</v>
      </c>
      <c r="K20" s="11">
        <v>0</v>
      </c>
      <c r="L20" s="12">
        <v>260075</v>
      </c>
      <c r="P20">
        <f>140000*1.55</f>
        <v>217000</v>
      </c>
    </row>
    <row r="21" spans="1:16" ht="13.85" thickBot="1" x14ac:dyDescent="0.2">
      <c r="A21" s="9" t="s">
        <v>74</v>
      </c>
      <c r="B21" s="54">
        <v>948015</v>
      </c>
      <c r="C21" s="10">
        <v>0</v>
      </c>
      <c r="D21" s="11">
        <v>167790</v>
      </c>
      <c r="E21" s="11">
        <v>0</v>
      </c>
      <c r="F21" s="11">
        <v>260075</v>
      </c>
      <c r="G21" s="11">
        <v>0</v>
      </c>
      <c r="H21" s="11">
        <v>260075</v>
      </c>
      <c r="I21" s="11">
        <v>0</v>
      </c>
      <c r="J21" s="11">
        <v>260075</v>
      </c>
      <c r="K21" s="11">
        <v>0</v>
      </c>
      <c r="L21" s="12"/>
    </row>
    <row r="22" spans="1:16" ht="13.85" thickBot="1" x14ac:dyDescent="0.2">
      <c r="A22" s="9" t="s">
        <v>75</v>
      </c>
      <c r="B22" s="54">
        <v>948015</v>
      </c>
      <c r="C22" s="10">
        <v>0</v>
      </c>
      <c r="D22" s="11">
        <v>167790</v>
      </c>
      <c r="E22" s="11">
        <v>0</v>
      </c>
      <c r="F22" s="11">
        <v>260075</v>
      </c>
      <c r="G22" s="11">
        <v>0</v>
      </c>
      <c r="H22" s="11">
        <v>260075</v>
      </c>
      <c r="I22" s="11">
        <v>0</v>
      </c>
      <c r="J22" s="11">
        <v>260075</v>
      </c>
      <c r="K22" s="11"/>
      <c r="L22" s="12"/>
    </row>
    <row r="23" spans="1:16" ht="13.85" thickBot="1" x14ac:dyDescent="0.2">
      <c r="A23" s="1" t="s">
        <v>76</v>
      </c>
      <c r="B23" s="54">
        <v>687940</v>
      </c>
      <c r="C23" s="11">
        <v>0</v>
      </c>
      <c r="D23" s="11">
        <v>167790</v>
      </c>
      <c r="E23" s="11">
        <v>0</v>
      </c>
      <c r="F23" s="11">
        <v>260075</v>
      </c>
      <c r="G23" s="11">
        <v>0</v>
      </c>
      <c r="H23" s="11">
        <v>260075</v>
      </c>
      <c r="I23" s="11">
        <v>0</v>
      </c>
      <c r="J23" s="11"/>
      <c r="K23" s="11"/>
      <c r="L23" s="12"/>
    </row>
    <row r="24" spans="1:16" ht="13.85" thickBot="1" x14ac:dyDescent="0.2">
      <c r="A24" s="1" t="s">
        <v>77</v>
      </c>
      <c r="B24" s="54">
        <v>687940</v>
      </c>
      <c r="C24" s="10">
        <v>0</v>
      </c>
      <c r="D24" s="11">
        <v>167790</v>
      </c>
      <c r="E24" s="11">
        <v>0</v>
      </c>
      <c r="F24" s="11">
        <v>260075</v>
      </c>
      <c r="G24" s="11">
        <v>0</v>
      </c>
      <c r="H24" s="11">
        <v>260075</v>
      </c>
      <c r="I24" s="11"/>
      <c r="J24" s="11"/>
      <c r="K24" s="11"/>
      <c r="L24" s="12"/>
    </row>
    <row r="25" spans="1:16" ht="13.85" thickBot="1" x14ac:dyDescent="0.2">
      <c r="A25" s="1" t="s">
        <v>78</v>
      </c>
      <c r="B25" s="54">
        <v>427865</v>
      </c>
      <c r="C25" s="11">
        <v>0</v>
      </c>
      <c r="D25" s="11">
        <v>167790</v>
      </c>
      <c r="E25" s="11">
        <v>0</v>
      </c>
      <c r="F25" s="11">
        <v>260075</v>
      </c>
      <c r="G25" s="11">
        <v>0</v>
      </c>
      <c r="H25" s="11"/>
      <c r="I25" s="11"/>
      <c r="J25" s="11"/>
      <c r="K25" s="11"/>
      <c r="L25" s="12"/>
    </row>
    <row r="26" spans="1:16" x14ac:dyDescent="0.15">
      <c r="A26" s="2"/>
      <c r="B26" s="2"/>
      <c r="C26" s="2"/>
      <c r="D26" s="2"/>
      <c r="E26" s="2"/>
      <c r="F26" s="2"/>
      <c r="G26" s="2"/>
      <c r="H26" s="2"/>
      <c r="I26" s="2"/>
      <c r="J26" s="2"/>
      <c r="K26" s="2"/>
      <c r="L26" s="2"/>
    </row>
    <row r="27" spans="1:16" x14ac:dyDescent="0.15">
      <c r="A27" s="121" t="s">
        <v>121</v>
      </c>
      <c r="B27" t="s">
        <v>21</v>
      </c>
    </row>
    <row r="28" spans="1:16" x14ac:dyDescent="0.15">
      <c r="B28" t="s">
        <v>22</v>
      </c>
    </row>
    <row r="29" spans="1:16" x14ac:dyDescent="0.15">
      <c r="B29" t="s">
        <v>32</v>
      </c>
    </row>
  </sheetData>
  <sheetProtection password="DE78" sheet="1" objects="1" scenarios="1" insertColumns="0" insertRows="0" deleteColumns="0" deleteRows="0"/>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13" sqref="B13"/>
    </sheetView>
  </sheetViews>
  <sheetFormatPr defaultRowHeight="13.15" x14ac:dyDescent="0.15"/>
  <cols>
    <col min="1" max="1" width="24.5" customWidth="1"/>
    <col min="2" max="6" width="8.625" customWidth="1"/>
    <col min="7" max="7" width="8.625" hidden="1" customWidth="1"/>
    <col min="8" max="10" width="8.625" customWidth="1"/>
    <col min="11" max="11" width="9" customWidth="1"/>
    <col min="13" max="14" width="9" customWidth="1"/>
  </cols>
  <sheetData>
    <row r="1" spans="1:7" ht="13.85" thickBot="1" x14ac:dyDescent="0.2">
      <c r="A1" t="s">
        <v>23</v>
      </c>
      <c r="C1">
        <v>1</v>
      </c>
      <c r="D1">
        <v>2</v>
      </c>
      <c r="E1">
        <v>3</v>
      </c>
      <c r="F1">
        <v>4</v>
      </c>
    </row>
    <row r="2" spans="1:7" ht="13.85" thickBot="1" x14ac:dyDescent="0.2">
      <c r="A2" t="s">
        <v>83</v>
      </c>
      <c r="B2" s="53">
        <v>690770</v>
      </c>
      <c r="C2" s="61">
        <v>153230</v>
      </c>
      <c r="D2" s="61">
        <v>268770</v>
      </c>
      <c r="E2" s="61">
        <v>268770</v>
      </c>
      <c r="F2" s="62"/>
      <c r="G2" s="60">
        <f t="shared" ref="G2:G21" si="0">SUM(C2:F2)</f>
        <v>690770</v>
      </c>
    </row>
    <row r="3" spans="1:7" ht="13.85" thickBot="1" x14ac:dyDescent="0.2">
      <c r="A3" t="s">
        <v>85</v>
      </c>
      <c r="B3" s="53">
        <v>690770</v>
      </c>
      <c r="C3" s="61">
        <v>153230</v>
      </c>
      <c r="D3" s="61">
        <v>268770</v>
      </c>
      <c r="E3" s="61">
        <v>268770</v>
      </c>
      <c r="F3" s="62"/>
      <c r="G3" s="60">
        <f t="shared" si="0"/>
        <v>690770</v>
      </c>
    </row>
    <row r="4" spans="1:7" ht="13.85" thickBot="1" x14ac:dyDescent="0.2">
      <c r="A4" t="s">
        <v>86</v>
      </c>
      <c r="B4" s="53">
        <v>537540</v>
      </c>
      <c r="C4" s="61">
        <v>0</v>
      </c>
      <c r="D4" s="61">
        <v>268770</v>
      </c>
      <c r="E4" s="61">
        <v>268770</v>
      </c>
      <c r="F4" s="62"/>
      <c r="G4" s="60">
        <f t="shared" si="0"/>
        <v>537540</v>
      </c>
    </row>
    <row r="5" spans="1:7" ht="13.85" thickBot="1" x14ac:dyDescent="0.2">
      <c r="A5" t="s">
        <v>87</v>
      </c>
      <c r="B5" s="53">
        <v>268770</v>
      </c>
      <c r="C5" s="61">
        <v>0</v>
      </c>
      <c r="D5" s="61">
        <v>0</v>
      </c>
      <c r="E5" s="61">
        <v>268770</v>
      </c>
      <c r="F5" s="62"/>
      <c r="G5" s="60">
        <f t="shared" si="0"/>
        <v>268770</v>
      </c>
    </row>
    <row r="6" spans="1:7" ht="13.85" thickBot="1" x14ac:dyDescent="0.2">
      <c r="A6" t="s">
        <v>88</v>
      </c>
      <c r="B6" s="53">
        <v>0</v>
      </c>
      <c r="C6" s="61">
        <v>0</v>
      </c>
      <c r="D6" s="61">
        <v>0</v>
      </c>
      <c r="E6" s="61">
        <v>0</v>
      </c>
      <c r="F6" s="62"/>
      <c r="G6" s="60">
        <f t="shared" si="0"/>
        <v>0</v>
      </c>
    </row>
    <row r="7" spans="1:7" ht="13.85" thickBot="1" x14ac:dyDescent="0.2">
      <c r="A7" t="s">
        <v>84</v>
      </c>
      <c r="B7" s="53">
        <v>959540</v>
      </c>
      <c r="C7" s="61">
        <v>153230</v>
      </c>
      <c r="D7" s="61">
        <v>268770</v>
      </c>
      <c r="E7" s="61">
        <v>268770</v>
      </c>
      <c r="F7" s="62">
        <v>268770</v>
      </c>
      <c r="G7" s="60">
        <f t="shared" si="0"/>
        <v>959540</v>
      </c>
    </row>
    <row r="8" spans="1:7" ht="13.85" thickBot="1" x14ac:dyDescent="0.2">
      <c r="A8" t="s">
        <v>89</v>
      </c>
      <c r="B8" s="53">
        <v>806310</v>
      </c>
      <c r="C8" s="61">
        <v>0</v>
      </c>
      <c r="D8" s="61">
        <v>268770</v>
      </c>
      <c r="E8" s="61">
        <v>268770</v>
      </c>
      <c r="F8" s="62">
        <v>268770</v>
      </c>
      <c r="G8" s="60">
        <f t="shared" si="0"/>
        <v>806310</v>
      </c>
    </row>
    <row r="9" spans="1:7" ht="13.85" thickBot="1" x14ac:dyDescent="0.2">
      <c r="A9" t="s">
        <v>90</v>
      </c>
      <c r="B9" s="53">
        <v>806310</v>
      </c>
      <c r="C9" s="61">
        <v>0</v>
      </c>
      <c r="D9" s="61">
        <v>268770</v>
      </c>
      <c r="E9" s="61">
        <v>268770</v>
      </c>
      <c r="F9" s="62">
        <v>268770</v>
      </c>
      <c r="G9" s="60">
        <f t="shared" si="0"/>
        <v>806310</v>
      </c>
    </row>
    <row r="10" spans="1:7" ht="13.85" thickBot="1" x14ac:dyDescent="0.2">
      <c r="A10" t="s">
        <v>91</v>
      </c>
      <c r="B10" s="53">
        <v>537540</v>
      </c>
      <c r="C10" s="61">
        <v>0</v>
      </c>
      <c r="D10" s="61">
        <v>0</v>
      </c>
      <c r="E10" s="61">
        <v>268770</v>
      </c>
      <c r="F10" s="62">
        <v>268770</v>
      </c>
      <c r="G10" s="60">
        <f t="shared" si="0"/>
        <v>537540</v>
      </c>
    </row>
    <row r="11" spans="1:7" ht="13.85" thickBot="1" x14ac:dyDescent="0.2">
      <c r="A11" t="s">
        <v>92</v>
      </c>
      <c r="B11" s="53">
        <v>268770</v>
      </c>
      <c r="C11" s="61">
        <v>0</v>
      </c>
      <c r="D11" s="61">
        <v>0</v>
      </c>
      <c r="E11" s="61">
        <v>0</v>
      </c>
      <c r="F11" s="62">
        <v>268770</v>
      </c>
      <c r="G11" s="60">
        <f t="shared" si="0"/>
        <v>268770</v>
      </c>
    </row>
    <row r="12" spans="1:7" ht="13.85" thickBot="1" x14ac:dyDescent="0.2">
      <c r="A12" t="s">
        <v>93</v>
      </c>
      <c r="B12" s="53">
        <v>959540</v>
      </c>
      <c r="C12" s="61">
        <v>153230</v>
      </c>
      <c r="D12" s="61">
        <v>268770</v>
      </c>
      <c r="E12" s="61">
        <v>268770</v>
      </c>
      <c r="F12" s="62">
        <v>268770</v>
      </c>
      <c r="G12" s="60">
        <f t="shared" si="0"/>
        <v>959540</v>
      </c>
    </row>
    <row r="13" spans="1:7" ht="13.85" thickBot="1" x14ac:dyDescent="0.2">
      <c r="A13" t="s">
        <v>94</v>
      </c>
      <c r="B13" s="53">
        <v>959540</v>
      </c>
      <c r="C13" s="61">
        <v>153230</v>
      </c>
      <c r="D13" s="61">
        <v>268770</v>
      </c>
      <c r="E13" s="61">
        <v>268770</v>
      </c>
      <c r="F13" s="62">
        <v>268770</v>
      </c>
      <c r="G13" s="60">
        <f t="shared" si="0"/>
        <v>959540</v>
      </c>
    </row>
    <row r="14" spans="1:7" ht="13.85" thickBot="1" x14ac:dyDescent="0.2">
      <c r="A14" t="s">
        <v>95</v>
      </c>
      <c r="B14" s="53">
        <v>806310</v>
      </c>
      <c r="C14" s="61">
        <v>0</v>
      </c>
      <c r="D14" s="61">
        <v>268770</v>
      </c>
      <c r="E14" s="61">
        <v>268770</v>
      </c>
      <c r="F14" s="62">
        <v>268770</v>
      </c>
      <c r="G14" s="60">
        <f t="shared" si="0"/>
        <v>806310</v>
      </c>
    </row>
    <row r="15" spans="1:7" ht="13.85" thickBot="1" x14ac:dyDescent="0.2">
      <c r="A15" t="s">
        <v>96</v>
      </c>
      <c r="B15" s="53">
        <v>537540</v>
      </c>
      <c r="C15" s="61">
        <v>0</v>
      </c>
      <c r="D15" s="61">
        <v>0</v>
      </c>
      <c r="E15" s="61">
        <v>268770</v>
      </c>
      <c r="F15" s="62">
        <v>268770</v>
      </c>
      <c r="G15" s="60">
        <f t="shared" si="0"/>
        <v>537540</v>
      </c>
    </row>
    <row r="16" spans="1:7" ht="13.85" thickBot="1" x14ac:dyDescent="0.2">
      <c r="A16" t="s">
        <v>97</v>
      </c>
      <c r="B16" s="53">
        <v>268770</v>
      </c>
      <c r="C16" s="61">
        <v>0</v>
      </c>
      <c r="D16" s="61">
        <v>0</v>
      </c>
      <c r="E16" s="61">
        <v>0</v>
      </c>
      <c r="F16" s="62">
        <v>268770</v>
      </c>
      <c r="G16" s="60">
        <f t="shared" si="0"/>
        <v>268770</v>
      </c>
    </row>
    <row r="17" spans="1:7" ht="13.85" thickBot="1" x14ac:dyDescent="0.2">
      <c r="A17" t="s">
        <v>98</v>
      </c>
      <c r="B17" s="53">
        <v>959540</v>
      </c>
      <c r="C17" s="61">
        <v>153230</v>
      </c>
      <c r="D17" s="61">
        <v>268770</v>
      </c>
      <c r="E17" s="61">
        <v>268770</v>
      </c>
      <c r="F17" s="62">
        <v>268770</v>
      </c>
      <c r="G17" s="60">
        <f t="shared" si="0"/>
        <v>959540</v>
      </c>
    </row>
    <row r="18" spans="1:7" ht="13.85" thickBot="1" x14ac:dyDescent="0.2">
      <c r="A18" t="s">
        <v>99</v>
      </c>
      <c r="B18" s="53">
        <v>959540</v>
      </c>
      <c r="C18" s="61">
        <v>153230</v>
      </c>
      <c r="D18" s="61">
        <v>268770</v>
      </c>
      <c r="E18" s="61">
        <v>268770</v>
      </c>
      <c r="F18" s="62">
        <v>268770</v>
      </c>
      <c r="G18" s="60">
        <f t="shared" si="0"/>
        <v>959540</v>
      </c>
    </row>
    <row r="19" spans="1:7" ht="13.85" thickBot="1" x14ac:dyDescent="0.2">
      <c r="A19" t="s">
        <v>100</v>
      </c>
      <c r="B19" s="53">
        <v>806310</v>
      </c>
      <c r="C19" s="61">
        <v>0</v>
      </c>
      <c r="D19" s="61">
        <v>268770</v>
      </c>
      <c r="E19" s="61">
        <v>268770</v>
      </c>
      <c r="F19" s="62">
        <v>268770</v>
      </c>
      <c r="G19" s="60">
        <f t="shared" si="0"/>
        <v>806310</v>
      </c>
    </row>
    <row r="20" spans="1:7" ht="13.85" thickBot="1" x14ac:dyDescent="0.2">
      <c r="A20" t="s">
        <v>101</v>
      </c>
      <c r="B20" s="53">
        <v>537540</v>
      </c>
      <c r="C20" s="61">
        <v>0</v>
      </c>
      <c r="D20" s="61">
        <v>0</v>
      </c>
      <c r="E20" s="61">
        <v>268770</v>
      </c>
      <c r="F20" s="62">
        <v>268770</v>
      </c>
      <c r="G20" s="60">
        <f t="shared" si="0"/>
        <v>537540</v>
      </c>
    </row>
    <row r="21" spans="1:7" ht="13.85" thickBot="1" x14ac:dyDescent="0.2">
      <c r="A21" t="s">
        <v>102</v>
      </c>
      <c r="B21" s="53">
        <v>268770</v>
      </c>
      <c r="C21" s="61">
        <v>0</v>
      </c>
      <c r="D21" s="61">
        <v>0</v>
      </c>
      <c r="E21" s="61">
        <v>0</v>
      </c>
      <c r="F21" s="62">
        <v>268770</v>
      </c>
      <c r="G21" s="60">
        <f t="shared" si="0"/>
        <v>268770</v>
      </c>
    </row>
    <row r="24" spans="1:7" x14ac:dyDescent="0.15">
      <c r="A24" t="s">
        <v>20</v>
      </c>
      <c r="B24" t="s">
        <v>81</v>
      </c>
    </row>
  </sheetData>
  <sheetProtection sheet="1" objects="1" scenarios="1" insertColumns="0" insertRows="0" deleteColumns="0" deleteRows="0"/>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F43" workbookViewId="0">
      <selection activeCell="S82" sqref="S82"/>
    </sheetView>
  </sheetViews>
  <sheetFormatPr defaultRowHeight="13.15" x14ac:dyDescent="0.15"/>
  <cols>
    <col min="1" max="1" width="10" hidden="1" customWidth="1"/>
    <col min="2" max="2" width="16" hidden="1" customWidth="1"/>
    <col min="3" max="3" width="13" hidden="1" customWidth="1"/>
    <col min="4" max="4" width="1.875" hidden="1" customWidth="1"/>
    <col min="5" max="5" width="1.875" style="8" hidden="1" customWidth="1"/>
    <col min="6" max="6" width="9.875" bestFit="1" customWidth="1"/>
  </cols>
  <sheetData>
    <row r="1" spans="1:6" hidden="1" x14ac:dyDescent="0.15"/>
    <row r="2" spans="1:6" hidden="1" x14ac:dyDescent="0.15"/>
    <row r="3" spans="1:6" hidden="1" x14ac:dyDescent="0.15"/>
    <row r="4" spans="1:6" hidden="1" x14ac:dyDescent="0.15"/>
    <row r="5" spans="1:6" hidden="1" x14ac:dyDescent="0.15"/>
    <row r="6" spans="1:6" hidden="1" x14ac:dyDescent="0.15"/>
    <row r="7" spans="1:6" hidden="1" x14ac:dyDescent="0.15"/>
    <row r="8" spans="1:6" hidden="1" x14ac:dyDescent="0.15"/>
    <row r="9" spans="1:6" ht="24.95" hidden="1" customHeight="1" x14ac:dyDescent="0.15"/>
    <row r="10" spans="1:6" ht="24.95" hidden="1" customHeight="1" x14ac:dyDescent="0.15">
      <c r="A10" s="158" t="s">
        <v>33</v>
      </c>
      <c r="B10" s="158"/>
      <c r="C10" s="158"/>
      <c r="D10" s="158"/>
      <c r="E10" s="55"/>
    </row>
    <row r="11" spans="1:6" ht="9" hidden="1" customHeight="1" x14ac:dyDescent="0.15">
      <c r="A11" s="19"/>
      <c r="B11" s="13"/>
      <c r="C11" s="20"/>
      <c r="D11" s="13"/>
      <c r="E11" s="7"/>
    </row>
    <row r="12" spans="1:6" ht="24.95" hidden="1" customHeight="1" x14ac:dyDescent="0.15">
      <c r="A12" s="19" t="s">
        <v>28</v>
      </c>
      <c r="B12" s="19"/>
      <c r="C12" s="19"/>
      <c r="D12" s="19"/>
      <c r="F12" s="58" t="s">
        <v>23</v>
      </c>
    </row>
    <row r="13" spans="1:6" ht="24.95" hidden="1" customHeight="1" x14ac:dyDescent="0.15">
      <c r="A13" s="159" t="s">
        <v>26</v>
      </c>
      <c r="B13" s="159"/>
      <c r="C13" s="31">
        <f>結果1!F25+結果1!F19+結果1!F13</f>
        <v>2619040</v>
      </c>
      <c r="D13" s="13"/>
      <c r="E13" s="7"/>
      <c r="F13" s="59">
        <f>VLOOKUP(入力票・算出結果!F25,除間伐!A2:'除間伐'!B21,2,)</f>
        <v>959540</v>
      </c>
    </row>
    <row r="14" spans="1:6" ht="9" hidden="1" customHeight="1" x14ac:dyDescent="0.15">
      <c r="A14" s="21"/>
      <c r="B14" s="22"/>
      <c r="C14" s="20"/>
      <c r="D14" s="13"/>
      <c r="E14" s="7"/>
    </row>
    <row r="15" spans="1:6" ht="24.95" hidden="1" customHeight="1" x14ac:dyDescent="0.15">
      <c r="A15" s="159" t="s">
        <v>27</v>
      </c>
      <c r="B15" s="159"/>
      <c r="C15" s="24">
        <f>入力票・算出結果!F10*C13</f>
        <v>2619040</v>
      </c>
      <c r="D15" s="13"/>
      <c r="E15" s="7"/>
    </row>
    <row r="16" spans="1:6" ht="9" hidden="1" customHeight="1" x14ac:dyDescent="0.15">
      <c r="A16" s="19"/>
      <c r="B16" s="13"/>
      <c r="C16" s="20"/>
      <c r="D16" s="13"/>
      <c r="E16" s="7"/>
    </row>
    <row r="17" spans="1:6" ht="9" hidden="1" customHeight="1" x14ac:dyDescent="0.15">
      <c r="A17" s="19"/>
      <c r="B17" s="13"/>
      <c r="C17" s="20"/>
      <c r="D17" s="13"/>
      <c r="E17" s="7"/>
    </row>
    <row r="18" spans="1:6" ht="24.95" hidden="1" customHeight="1" x14ac:dyDescent="0.15">
      <c r="A18" s="19" t="s">
        <v>29</v>
      </c>
      <c r="B18" s="23"/>
      <c r="C18" s="20"/>
      <c r="D18" s="23"/>
      <c r="E18" s="56"/>
      <c r="F18" s="58" t="s">
        <v>19</v>
      </c>
    </row>
    <row r="19" spans="1:6" ht="24.95" hidden="1" customHeight="1" x14ac:dyDescent="0.15">
      <c r="A19" s="159" t="s">
        <v>26</v>
      </c>
      <c r="B19" s="159"/>
      <c r="C19" s="31">
        <f>結果1!F25+結果1!F19</f>
        <v>1659500</v>
      </c>
      <c r="D19" s="13"/>
      <c r="E19" s="7"/>
      <c r="F19" s="59">
        <f>VLOOKUP(入力票・算出結果!F19,下刈り!A2:'下刈り'!B25,2,)</f>
        <v>1006740</v>
      </c>
    </row>
    <row r="20" spans="1:6" ht="9" hidden="1" customHeight="1" x14ac:dyDescent="0.15">
      <c r="A20" s="21"/>
      <c r="B20" s="22"/>
      <c r="C20" s="20"/>
      <c r="D20" s="13"/>
      <c r="E20" s="7"/>
    </row>
    <row r="21" spans="1:6" ht="24.95" hidden="1" customHeight="1" x14ac:dyDescent="0.15">
      <c r="A21" s="159" t="s">
        <v>27</v>
      </c>
      <c r="B21" s="159"/>
      <c r="C21" s="24"/>
      <c r="D21" s="13"/>
      <c r="E21" s="7"/>
    </row>
    <row r="22" spans="1:6" ht="9" hidden="1" customHeight="1" x14ac:dyDescent="0.15">
      <c r="A22" s="19"/>
      <c r="B22" s="13"/>
      <c r="C22" s="20"/>
      <c r="D22" s="13"/>
      <c r="E22" s="7"/>
    </row>
    <row r="23" spans="1:6" ht="9" hidden="1" customHeight="1" x14ac:dyDescent="0.15">
      <c r="A23" s="19"/>
      <c r="B23" s="13"/>
      <c r="C23" s="20"/>
      <c r="D23" s="13"/>
      <c r="E23" s="7"/>
    </row>
    <row r="24" spans="1:6" ht="24.95" hidden="1" customHeight="1" x14ac:dyDescent="0.15">
      <c r="A24" s="19" t="s">
        <v>30</v>
      </c>
      <c r="B24" s="13"/>
      <c r="C24" s="20"/>
      <c r="D24" s="13"/>
      <c r="E24" s="7"/>
      <c r="F24" s="58" t="s">
        <v>80</v>
      </c>
    </row>
    <row r="25" spans="1:6" ht="24.95" hidden="1" customHeight="1" x14ac:dyDescent="0.15">
      <c r="A25" s="159" t="s">
        <v>26</v>
      </c>
      <c r="B25" s="159"/>
      <c r="C25" s="31">
        <f>結果1!F25</f>
        <v>652760</v>
      </c>
      <c r="D25" s="13"/>
      <c r="E25" s="7"/>
      <c r="F25" s="59">
        <f>VLOOKUP(入力票・算出結果!F13,'【地拵え-植栽-苗木】'!D2:'【地拵え-植栽-苗木】'!E21,2,)</f>
        <v>652760</v>
      </c>
    </row>
    <row r="26" spans="1:6" ht="9" hidden="1" customHeight="1" x14ac:dyDescent="0.15">
      <c r="A26" s="21"/>
      <c r="B26" s="22"/>
      <c r="C26" s="20"/>
      <c r="D26" s="13"/>
      <c r="E26" s="7"/>
    </row>
    <row r="27" spans="1:6" ht="24.95" hidden="1" customHeight="1" x14ac:dyDescent="0.15">
      <c r="A27" s="159" t="s">
        <v>27</v>
      </c>
      <c r="B27" s="159"/>
      <c r="C27" s="24"/>
      <c r="D27" s="13"/>
      <c r="E27" s="7"/>
    </row>
    <row r="28" spans="1:6" ht="9" hidden="1" customHeight="1" x14ac:dyDescent="0.15">
      <c r="A28" s="19"/>
      <c r="B28" s="13"/>
      <c r="C28" s="13"/>
      <c r="D28" s="13"/>
      <c r="E28" s="7"/>
    </row>
    <row r="29" spans="1:6" ht="9" hidden="1" customHeight="1" x14ac:dyDescent="0.15">
      <c r="B29" s="2"/>
      <c r="C29" s="2"/>
      <c r="D29" s="2"/>
      <c r="E29" s="7"/>
    </row>
    <row r="30" spans="1:6" ht="24.95" hidden="1" customHeight="1" x14ac:dyDescent="0.15">
      <c r="A30" s="160" t="s">
        <v>31</v>
      </c>
      <c r="B30" s="161"/>
      <c r="C30" s="161"/>
    </row>
    <row r="31" spans="1:6" ht="24.95" hidden="1" customHeight="1" x14ac:dyDescent="0.15">
      <c r="A31" s="161"/>
      <c r="B31" s="161"/>
      <c r="C31" s="161"/>
    </row>
    <row r="32" spans="1:6" ht="24.95" hidden="1" customHeight="1" x14ac:dyDescent="0.15">
      <c r="A32" s="38"/>
      <c r="B32" s="38"/>
      <c r="C32" s="38"/>
    </row>
    <row r="33" spans="1:6" ht="24.95" hidden="1" customHeight="1" x14ac:dyDescent="0.15">
      <c r="A33" s="38"/>
      <c r="B33" s="38"/>
      <c r="C33" s="38"/>
    </row>
    <row r="34" spans="1:6" ht="24.95" hidden="1" customHeight="1" x14ac:dyDescent="0.15">
      <c r="A34" s="38"/>
      <c r="B34" s="38"/>
      <c r="C34" s="38"/>
    </row>
    <row r="35" spans="1:6" ht="24.95" hidden="1" customHeight="1" x14ac:dyDescent="0.15">
      <c r="A35" s="38"/>
      <c r="B35" s="38"/>
      <c r="C35" s="38"/>
    </row>
    <row r="36" spans="1:6" ht="24.95" hidden="1" customHeight="1" x14ac:dyDescent="0.15">
      <c r="A36" s="2"/>
      <c r="B36" s="2"/>
      <c r="C36" s="15"/>
      <c r="D36" s="16"/>
      <c r="E36" s="57"/>
      <c r="F36" s="2"/>
    </row>
    <row r="37" spans="1:6" ht="24.95" hidden="1" customHeight="1" x14ac:dyDescent="0.15">
      <c r="A37" s="2"/>
      <c r="B37" s="2"/>
    </row>
    <row r="38" spans="1:6" ht="24.95" hidden="1" customHeight="1" x14ac:dyDescent="0.15">
      <c r="A38" s="17"/>
      <c r="B38" s="2"/>
      <c r="C38" s="2"/>
      <c r="D38" s="2"/>
      <c r="E38" s="7"/>
      <c r="F38" s="2"/>
    </row>
    <row r="39" spans="1:6" ht="24.95" hidden="1" customHeight="1" x14ac:dyDescent="0.15">
      <c r="A39" s="2"/>
      <c r="B39" s="2"/>
    </row>
    <row r="40" spans="1:6" ht="24.95" hidden="1" customHeight="1" x14ac:dyDescent="0.15">
      <c r="A40" s="2"/>
      <c r="B40" s="2"/>
      <c r="C40" s="2"/>
      <c r="D40" s="2"/>
      <c r="E40" s="7"/>
      <c r="F40" s="2"/>
    </row>
    <row r="41" spans="1:6" ht="24.95" hidden="1" customHeight="1" x14ac:dyDescent="0.15">
      <c r="A41" s="2"/>
      <c r="B41" s="2"/>
    </row>
    <row r="42" spans="1:6" hidden="1" x14ac:dyDescent="0.15">
      <c r="A42" s="2"/>
      <c r="B42" s="2"/>
      <c r="C42" s="2"/>
      <c r="D42" s="2"/>
      <c r="E42" s="7"/>
      <c r="F42" s="2"/>
    </row>
    <row r="43" spans="1:6" x14ac:dyDescent="0.15">
      <c r="A43" s="2"/>
      <c r="B43" s="2"/>
      <c r="C43" s="2"/>
      <c r="D43" s="2"/>
      <c r="E43" s="7"/>
      <c r="F43" s="2"/>
    </row>
    <row r="44" spans="1:6" x14ac:dyDescent="0.15">
      <c r="A44" s="2"/>
      <c r="B44" s="2"/>
      <c r="C44" s="2"/>
      <c r="D44" s="2"/>
      <c r="E44" s="7"/>
      <c r="F44" s="2"/>
    </row>
    <row r="45" spans="1:6" x14ac:dyDescent="0.15">
      <c r="A45" s="2"/>
      <c r="B45" s="2"/>
      <c r="C45" s="2"/>
      <c r="D45" s="2"/>
      <c r="E45" s="7"/>
      <c r="F45" s="2"/>
    </row>
    <row r="46" spans="1:6" x14ac:dyDescent="0.15">
      <c r="A46" s="2"/>
      <c r="B46" s="2"/>
      <c r="C46" s="2"/>
      <c r="D46" s="2"/>
      <c r="E46" s="7"/>
      <c r="F46" s="2"/>
    </row>
    <row r="47" spans="1:6" x14ac:dyDescent="0.15">
      <c r="A47" s="2"/>
      <c r="B47" s="2"/>
      <c r="C47" s="2"/>
      <c r="D47" s="2"/>
      <c r="E47" s="7"/>
      <c r="F47" s="2"/>
    </row>
    <row r="48" spans="1:6" x14ac:dyDescent="0.15">
      <c r="A48" s="2"/>
      <c r="B48" s="2"/>
      <c r="C48" s="2"/>
      <c r="D48" s="2"/>
      <c r="E48" s="7"/>
      <c r="F48" s="2"/>
    </row>
    <row r="49" spans="1:6" x14ac:dyDescent="0.15">
      <c r="A49" s="2"/>
      <c r="B49" s="2"/>
      <c r="C49" s="2"/>
      <c r="D49" s="2"/>
      <c r="E49" s="7"/>
      <c r="F49" s="2"/>
    </row>
    <row r="50" spans="1:6" x14ac:dyDescent="0.15">
      <c r="A50" s="2"/>
      <c r="B50" s="2"/>
      <c r="C50" s="2"/>
      <c r="D50" s="2"/>
      <c r="E50" s="7"/>
      <c r="F50" s="2"/>
    </row>
    <row r="51" spans="1:6" x14ac:dyDescent="0.15">
      <c r="A51" s="2"/>
      <c r="B51" s="2"/>
      <c r="C51" s="2"/>
      <c r="D51" s="2"/>
      <c r="E51" s="7"/>
      <c r="F51" s="2"/>
    </row>
  </sheetData>
  <sheetProtection password="DE78" sheet="1" objects="1" scenarios="1" insertColumns="0" insertRows="0" deleteColumns="0" deleteRows="0"/>
  <mergeCells count="8">
    <mergeCell ref="A10:D10"/>
    <mergeCell ref="A13:B13"/>
    <mergeCell ref="A15:B15"/>
    <mergeCell ref="A27:B27"/>
    <mergeCell ref="A30:C31"/>
    <mergeCell ref="A19:B19"/>
    <mergeCell ref="A21:B21"/>
    <mergeCell ref="A25:B2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7"/>
  <sheetViews>
    <sheetView view="pageBreakPreview" zoomScale="60" zoomScaleNormal="85" workbookViewId="0">
      <selection activeCell="A3" sqref="A3:A6"/>
    </sheetView>
  </sheetViews>
  <sheetFormatPr defaultRowHeight="13.15" x14ac:dyDescent="0.15"/>
  <cols>
    <col min="1" max="1" width="9.25" bestFit="1" customWidth="1"/>
    <col min="2" max="2" width="11.75" customWidth="1"/>
    <col min="3" max="87" width="3.125" customWidth="1"/>
  </cols>
  <sheetData>
    <row r="1" spans="1:62" ht="78.099999999999994" customHeight="1" x14ac:dyDescent="0.15">
      <c r="A1" s="170" t="s">
        <v>0</v>
      </c>
      <c r="B1" s="171"/>
      <c r="C1" s="172" t="s">
        <v>17</v>
      </c>
      <c r="D1" s="173"/>
      <c r="E1" s="173"/>
      <c r="F1" s="173"/>
      <c r="G1" s="173"/>
      <c r="H1" s="173"/>
      <c r="I1" s="173"/>
      <c r="J1" s="173"/>
      <c r="K1" s="173"/>
      <c r="L1" s="173"/>
      <c r="M1" s="173"/>
      <c r="N1" s="174"/>
    </row>
    <row r="2" spans="1:62" ht="41.2" customHeight="1" x14ac:dyDescent="0.2">
      <c r="A2" s="3" t="s">
        <v>10</v>
      </c>
      <c r="B2" s="3" t="s">
        <v>9</v>
      </c>
      <c r="C2" s="168" t="s">
        <v>6</v>
      </c>
      <c r="D2" s="168"/>
      <c r="E2" s="168"/>
      <c r="F2" s="168"/>
      <c r="G2" s="168" t="s">
        <v>7</v>
      </c>
      <c r="H2" s="168"/>
      <c r="I2" s="168"/>
      <c r="J2" s="168"/>
      <c r="K2" s="168" t="s">
        <v>1</v>
      </c>
      <c r="L2" s="168"/>
      <c r="M2" s="168"/>
      <c r="N2" s="168"/>
      <c r="O2" s="168" t="s">
        <v>2</v>
      </c>
      <c r="P2" s="168"/>
      <c r="Q2" s="168"/>
      <c r="R2" s="168"/>
      <c r="S2" s="168" t="s">
        <v>3</v>
      </c>
      <c r="T2" s="168"/>
      <c r="U2" s="168"/>
      <c r="V2" s="168"/>
      <c r="W2" s="168" t="s">
        <v>4</v>
      </c>
      <c r="X2" s="168"/>
      <c r="Y2" s="168"/>
      <c r="Z2" s="168"/>
      <c r="AA2" s="168" t="s">
        <v>5</v>
      </c>
      <c r="AB2" s="168"/>
      <c r="AC2" s="168"/>
      <c r="AD2" s="168"/>
      <c r="AE2" s="168" t="s">
        <v>11</v>
      </c>
      <c r="AF2" s="168"/>
      <c r="AG2" s="168"/>
      <c r="AH2" s="168"/>
      <c r="AI2" s="168" t="s">
        <v>12</v>
      </c>
      <c r="AJ2" s="168"/>
      <c r="AK2" s="168"/>
      <c r="AL2" s="168"/>
      <c r="AM2" s="168" t="s">
        <v>13</v>
      </c>
      <c r="AN2" s="168"/>
      <c r="AO2" s="168"/>
      <c r="AP2" s="168"/>
      <c r="AQ2" s="168" t="s">
        <v>14</v>
      </c>
      <c r="AR2" s="168"/>
      <c r="AS2" s="168"/>
      <c r="AT2" s="168"/>
      <c r="AU2" s="168" t="s">
        <v>8</v>
      </c>
      <c r="AV2" s="168"/>
      <c r="AW2" s="168"/>
      <c r="AX2" s="168"/>
      <c r="AY2" s="168" t="s">
        <v>6</v>
      </c>
      <c r="AZ2" s="168"/>
      <c r="BA2" s="168"/>
      <c r="BB2" s="168"/>
      <c r="BC2" s="168" t="s">
        <v>7</v>
      </c>
      <c r="BD2" s="168"/>
      <c r="BE2" s="168"/>
      <c r="BF2" s="168"/>
      <c r="BG2" s="169"/>
      <c r="BH2" s="169"/>
      <c r="BI2" s="169"/>
      <c r="BJ2" s="169"/>
    </row>
    <row r="3" spans="1:62" ht="41.2" customHeight="1" x14ac:dyDescent="0.2">
      <c r="A3" s="162">
        <v>42307</v>
      </c>
      <c r="B3" s="6" t="s">
        <v>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62" ht="41.2" customHeight="1" x14ac:dyDescent="0.2">
      <c r="A4" s="163"/>
      <c r="B4" s="6" t="s">
        <v>18</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62" ht="41.2" customHeight="1" x14ac:dyDescent="0.2">
      <c r="A5" s="164"/>
      <c r="B5" s="4" t="s">
        <v>16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row>
    <row r="6" spans="1:62" ht="41.2" customHeight="1" x14ac:dyDescent="0.2">
      <c r="A6" s="165"/>
      <c r="B6" s="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62" ht="41.2" customHeight="1" x14ac:dyDescent="0.2">
      <c r="A7" s="162"/>
      <c r="B7" s="6" t="s">
        <v>15</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62" ht="41.2" customHeight="1" x14ac:dyDescent="0.2">
      <c r="A8" s="163"/>
      <c r="B8" s="6" t="s">
        <v>18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62" ht="41.2" customHeight="1" x14ac:dyDescent="0.2">
      <c r="A9" s="164"/>
      <c r="B9" s="4" t="s">
        <v>16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row>
    <row r="10" spans="1:62" ht="41.2" customHeight="1" x14ac:dyDescent="0.2">
      <c r="A10" s="165"/>
      <c r="B10" s="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row>
    <row r="11" spans="1:62" ht="41.2" customHeight="1" x14ac:dyDescent="0.2">
      <c r="A11" s="162"/>
      <c r="B11" s="6" t="s">
        <v>15</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row>
    <row r="12" spans="1:62" ht="41.2" customHeight="1" x14ac:dyDescent="0.2">
      <c r="A12" s="163"/>
      <c r="B12" s="6" t="s">
        <v>18</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row>
    <row r="13" spans="1:62" ht="41.2" customHeight="1" x14ac:dyDescent="0.2">
      <c r="A13" s="164"/>
      <c r="B13" s="4" t="s">
        <v>16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row>
    <row r="14" spans="1:62" ht="41.2" customHeight="1" x14ac:dyDescent="0.2">
      <c r="A14" s="165"/>
      <c r="B14" s="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row>
    <row r="15" spans="1:62" ht="41.2" customHeight="1" x14ac:dyDescent="0.2">
      <c r="A15" s="162"/>
      <c r="B15" s="6" t="s">
        <v>15</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62" ht="41.2" customHeight="1" x14ac:dyDescent="0.2">
      <c r="A16" s="163"/>
      <c r="B16" s="6" t="s">
        <v>18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row>
    <row r="17" spans="1:58" ht="41.2" customHeight="1" x14ac:dyDescent="0.2">
      <c r="A17" s="164"/>
      <c r="B17" s="4" t="s">
        <v>16</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row>
    <row r="18" spans="1:58" ht="41.2" customHeight="1" x14ac:dyDescent="0.2">
      <c r="A18" s="165"/>
      <c r="B18" s="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row>
    <row r="19" spans="1:58" s="2" customFormat="1" ht="41.2" customHeight="1" x14ac:dyDescent="0.15">
      <c r="A19" s="166"/>
    </row>
    <row r="20" spans="1:58" s="2" customFormat="1" ht="41.2" customHeight="1" x14ac:dyDescent="0.15">
      <c r="A20" s="167"/>
    </row>
    <row r="21" spans="1:58" s="2" customFormat="1" ht="41.2" customHeight="1" x14ac:dyDescent="0.15">
      <c r="A21" s="167"/>
    </row>
    <row r="22" spans="1:58" s="2" customFormat="1" ht="41.2" customHeight="1" x14ac:dyDescent="0.15">
      <c r="A22" s="166"/>
    </row>
    <row r="23" spans="1:58" s="2" customFormat="1" ht="41.2" customHeight="1" x14ac:dyDescent="0.15">
      <c r="A23" s="166"/>
    </row>
    <row r="24" spans="1:58" s="2" customFormat="1" ht="41.2" customHeight="1" x14ac:dyDescent="0.15">
      <c r="A24" s="167"/>
    </row>
    <row r="25" spans="1:58" s="2" customFormat="1" ht="41.2" customHeight="1" x14ac:dyDescent="0.15">
      <c r="A25" s="167"/>
    </row>
    <row r="26" spans="1:58" s="2" customFormat="1" x14ac:dyDescent="0.15"/>
    <row r="27" spans="1:58" s="2" customFormat="1" x14ac:dyDescent="0.15"/>
  </sheetData>
  <mergeCells count="23">
    <mergeCell ref="AI2:AL2"/>
    <mergeCell ref="AM2:AP2"/>
    <mergeCell ref="A1:B1"/>
    <mergeCell ref="C1:N1"/>
    <mergeCell ref="C2:F2"/>
    <mergeCell ref="G2:J2"/>
    <mergeCell ref="K2:N2"/>
    <mergeCell ref="O2:R2"/>
    <mergeCell ref="A3:A6"/>
    <mergeCell ref="S2:V2"/>
    <mergeCell ref="W2:Z2"/>
    <mergeCell ref="AA2:AD2"/>
    <mergeCell ref="AE2:AH2"/>
    <mergeCell ref="AQ2:AT2"/>
    <mergeCell ref="AU2:AX2"/>
    <mergeCell ref="AY2:BB2"/>
    <mergeCell ref="BC2:BF2"/>
    <mergeCell ref="BG2:BJ2"/>
    <mergeCell ref="A7:A10"/>
    <mergeCell ref="A11:A14"/>
    <mergeCell ref="A15:A18"/>
    <mergeCell ref="A19:A21"/>
    <mergeCell ref="A22:A25"/>
  </mergeCells>
  <phoneticPr fontId="1"/>
  <printOptions horizontalCentered="1"/>
  <pageMargins left="0.9055118110236221" right="0.70866141732283472" top="0.74803149606299213" bottom="0.74803149606299213" header="0.31496062992125984" footer="0.31496062992125984"/>
  <pageSetup paperSize="9" scale="6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使用方法・注意事項</vt:lpstr>
      <vt:lpstr>入力票・算出結果</vt:lpstr>
      <vt:lpstr>【地拵え-植栽-苗木】</vt:lpstr>
      <vt:lpstr>下刈り</vt:lpstr>
      <vt:lpstr>除間伐</vt:lpstr>
      <vt:lpstr>結果1</vt:lpstr>
      <vt:lpstr>工藤義ニ三 (2)</vt:lpstr>
      <vt:lpstr>'工藤義ニ三 (2)'!Print_Area</vt:lpstr>
      <vt:lpstr>入力票・算出結果!Print_Area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2019-04-09T23:58:29Z</dcterms:modified>
</cp:coreProperties>
</file>